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Contabilitate\adrian.betiu\2022\CONT EXECUTIE\NOIEMBRIE\"/>
    </mc:Choice>
  </mc:AlternateContent>
  <xr:revisionPtr revIDLastSave="0" documentId="13_ncr:1_{200A3C02-A9C5-44E5-8FF8-F3F9B5C360ED}" xr6:coauthVersionLast="45" xr6:coauthVersionMax="45"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3" i="2" l="1"/>
  <c r="I289" i="2" l="1"/>
  <c r="I288" i="2"/>
  <c r="I287" i="2"/>
  <c r="I286" i="2"/>
  <c r="I285" i="2" s="1"/>
  <c r="I284" i="2" s="1"/>
  <c r="I277" i="2"/>
  <c r="I273" i="2"/>
  <c r="I272" i="2"/>
  <c r="I14" i="2" s="1"/>
  <c r="I268" i="2"/>
  <c r="I267" i="2"/>
  <c r="I266" i="2"/>
  <c r="I265" i="2"/>
  <c r="I264" i="2" s="1"/>
  <c r="I263" i="2" s="1"/>
  <c r="I260" i="2"/>
  <c r="I254" i="2"/>
  <c r="I250" i="2" s="1"/>
  <c r="I249" i="2" s="1"/>
  <c r="I248" i="2" s="1"/>
  <c r="I12" i="2" s="1"/>
  <c r="I247" i="2"/>
  <c r="I18" i="2" s="1"/>
  <c r="I237" i="2"/>
  <c r="I231" i="2"/>
  <c r="I227" i="2"/>
  <c r="I223" i="2"/>
  <c r="I222" i="2" s="1"/>
  <c r="I218" i="2"/>
  <c r="I212" i="2"/>
  <c r="I205" i="2"/>
  <c r="I199" i="2" s="1"/>
  <c r="I202" i="2"/>
  <c r="I194" i="2"/>
  <c r="I188" i="2"/>
  <c r="I177" i="2" s="1"/>
  <c r="I178" i="2"/>
  <c r="I173" i="2"/>
  <c r="I169" i="2"/>
  <c r="I164" i="2"/>
  <c r="I160" i="2"/>
  <c r="I159" i="2"/>
  <c r="I154" i="2"/>
  <c r="I148" i="2"/>
  <c r="I145" i="2"/>
  <c r="I142" i="2"/>
  <c r="I141" i="2"/>
  <c r="I133" i="2"/>
  <c r="I132" i="2"/>
  <c r="I129" i="2"/>
  <c r="I126" i="2"/>
  <c r="I123" i="2"/>
  <c r="I120" i="2"/>
  <c r="I117" i="2"/>
  <c r="I114" i="2"/>
  <c r="I107" i="2" s="1"/>
  <c r="I111" i="2"/>
  <c r="I108" i="2"/>
  <c r="I99" i="2"/>
  <c r="I98" i="2" s="1"/>
  <c r="I91" i="2" s="1"/>
  <c r="I95" i="2"/>
  <c r="I80" i="2"/>
  <c r="I79" i="2"/>
  <c r="I78" i="2" s="1"/>
  <c r="I16" i="2" s="1"/>
  <c r="I75" i="2"/>
  <c r="I73" i="2"/>
  <c r="I72" i="2"/>
  <c r="I11" i="2" s="1"/>
  <c r="I69" i="2"/>
  <c r="I61" i="2"/>
  <c r="I59" i="2"/>
  <c r="I36" i="2"/>
  <c r="I23" i="2" s="1"/>
  <c r="I34" i="2"/>
  <c r="I24" i="2"/>
  <c r="I17" i="2"/>
  <c r="I15" i="2"/>
  <c r="I13" i="2"/>
  <c r="G60" i="1"/>
  <c r="H107" i="1"/>
  <c r="H105" i="1"/>
  <c r="H104" i="1" s="1"/>
  <c r="H103" i="1" s="1"/>
  <c r="H100" i="1" s="1"/>
  <c r="H101" i="1"/>
  <c r="H97" i="1"/>
  <c r="H94" i="1"/>
  <c r="H93" i="1"/>
  <c r="H91" i="1"/>
  <c r="H90" i="1" s="1"/>
  <c r="H81" i="1"/>
  <c r="H68" i="1"/>
  <c r="H67" i="1"/>
  <c r="H66" i="1" s="1"/>
  <c r="H64" i="1"/>
  <c r="H59" i="1"/>
  <c r="H58" i="1"/>
  <c r="H56" i="1"/>
  <c r="H54" i="1"/>
  <c r="H53" i="1"/>
  <c r="H52" i="1"/>
  <c r="H29" i="1"/>
  <c r="H28" i="1"/>
  <c r="H24" i="1"/>
  <c r="H16" i="1"/>
  <c r="H15" i="1" s="1"/>
  <c r="H14" i="1" s="1"/>
  <c r="H8" i="1" s="1"/>
  <c r="H9" i="1"/>
  <c r="I9" i="2" l="1"/>
  <c r="I90" i="2"/>
  <c r="I89" i="2" s="1"/>
  <c r="I53" i="2" s="1"/>
  <c r="I45" i="2" s="1"/>
  <c r="I44" i="2" s="1"/>
  <c r="I283" i="2"/>
  <c r="I282" i="2" s="1"/>
  <c r="I281" i="2" s="1"/>
  <c r="H7" i="1"/>
  <c r="H41" i="2"/>
  <c r="H40" i="2"/>
  <c r="H39" i="2"/>
  <c r="H38" i="2"/>
  <c r="H37" i="2"/>
  <c r="I87" i="2" l="1"/>
  <c r="I10" i="2"/>
  <c r="I20" i="2"/>
  <c r="I19" i="2" s="1"/>
  <c r="I8" i="2"/>
  <c r="I7" i="2" s="1"/>
  <c r="I22" i="2"/>
  <c r="I21" i="2" s="1"/>
  <c r="G23" i="1"/>
  <c r="H270" i="2" l="1"/>
  <c r="H269" i="2"/>
  <c r="H259" i="2"/>
  <c r="H257" i="2"/>
  <c r="H256" i="2"/>
  <c r="H255" i="2"/>
  <c r="H253" i="2"/>
  <c r="H252" i="2"/>
  <c r="H251" i="2"/>
  <c r="H246" i="2"/>
  <c r="H245" i="2"/>
  <c r="H244" i="2"/>
  <c r="H243" i="2"/>
  <c r="H236" i="2"/>
  <c r="H235" i="2"/>
  <c r="H226" i="2"/>
  <c r="H224" i="2"/>
  <c r="H219" i="2"/>
  <c r="H217" i="2"/>
  <c r="H213" i="2"/>
  <c r="H211" i="2"/>
  <c r="H200" i="2"/>
  <c r="H198" i="2"/>
  <c r="H195" i="2"/>
  <c r="H193" i="2"/>
  <c r="H192" i="2"/>
  <c r="H189" i="2"/>
  <c r="H187" i="2"/>
  <c r="H185" i="2"/>
  <c r="H184" i="2"/>
  <c r="H183" i="2"/>
  <c r="H182" i="2"/>
  <c r="H180" i="2"/>
  <c r="H179" i="2"/>
  <c r="H174" i="2"/>
  <c r="H170" i="2"/>
  <c r="H149" i="2"/>
  <c r="H146" i="2"/>
  <c r="H143" i="2"/>
  <c r="H134" i="2"/>
  <c r="H131" i="2"/>
  <c r="H130" i="2"/>
  <c r="H124" i="2"/>
  <c r="H118" i="2"/>
  <c r="H115" i="2"/>
  <c r="H109" i="2"/>
  <c r="H106" i="2"/>
  <c r="H105" i="2"/>
  <c r="H104" i="2"/>
  <c r="H103" i="2"/>
  <c r="H102" i="2"/>
  <c r="H100" i="2"/>
  <c r="H92" i="2"/>
  <c r="H88" i="2"/>
  <c r="H71" i="2"/>
  <c r="H70" i="2"/>
  <c r="H68" i="2"/>
  <c r="H67" i="2"/>
  <c r="H64" i="2"/>
  <c r="H60" i="2"/>
  <c r="H58" i="2"/>
  <c r="H57" i="2"/>
  <c r="H55" i="2"/>
  <c r="H54" i="2"/>
  <c r="H52" i="2"/>
  <c r="H51" i="2"/>
  <c r="H50" i="2"/>
  <c r="H49" i="2"/>
  <c r="H48" i="2"/>
  <c r="H47" i="2"/>
  <c r="H46" i="2"/>
  <c r="H42" i="2"/>
  <c r="H35" i="2"/>
  <c r="H32" i="2"/>
  <c r="H31" i="2"/>
  <c r="H29" i="2"/>
  <c r="H28" i="2"/>
  <c r="H27" i="2"/>
  <c r="H26" i="2"/>
  <c r="H25" i="2"/>
  <c r="F16" i="1" l="1"/>
  <c r="G108" i="1"/>
  <c r="G84" i="1"/>
  <c r="G80" i="1"/>
  <c r="G78" i="1"/>
  <c r="G71" i="1"/>
  <c r="G63" i="1"/>
  <c r="G50" i="1"/>
  <c r="G46" i="1"/>
  <c r="G45" i="1"/>
  <c r="G44" i="1"/>
  <c r="G43" i="1"/>
  <c r="G42" i="1"/>
  <c r="G37" i="1"/>
  <c r="G33" i="1"/>
  <c r="G31" i="1"/>
  <c r="G30" i="1"/>
  <c r="G27" i="1"/>
  <c r="G25" i="1"/>
  <c r="G17" i="1"/>
  <c r="G16" i="1" s="1"/>
  <c r="D237" i="2" l="1"/>
  <c r="E237" i="2"/>
  <c r="F237" i="2"/>
  <c r="G237" i="2"/>
  <c r="H237" i="2"/>
  <c r="C237" i="2"/>
  <c r="D59" i="1"/>
  <c r="E59" i="1"/>
  <c r="F59" i="1"/>
  <c r="G59" i="1"/>
  <c r="C59" i="1"/>
  <c r="D164" i="2" l="1"/>
  <c r="E164" i="2"/>
  <c r="F164" i="2"/>
  <c r="G164" i="2"/>
  <c r="H164" i="2"/>
  <c r="C164" i="2"/>
  <c r="D99" i="2" l="1"/>
  <c r="E99" i="2"/>
  <c r="F99" i="2"/>
  <c r="G99" i="2"/>
  <c r="H99" i="2"/>
  <c r="C99" i="2"/>
  <c r="D231" i="2" l="1"/>
  <c r="E231" i="2"/>
  <c r="F231" i="2"/>
  <c r="G231" i="2"/>
  <c r="H231" i="2"/>
  <c r="C231" i="2"/>
  <c r="D227" i="2"/>
  <c r="D223" i="2" s="1"/>
  <c r="E227" i="2"/>
  <c r="E223" i="2" s="1"/>
  <c r="F227" i="2"/>
  <c r="G227" i="2"/>
  <c r="H227" i="2"/>
  <c r="H223" i="2" s="1"/>
  <c r="C227" i="2"/>
  <c r="C223" i="2" s="1"/>
  <c r="D218" i="2"/>
  <c r="E218" i="2"/>
  <c r="F218" i="2"/>
  <c r="G218" i="2"/>
  <c r="H218" i="2"/>
  <c r="C218" i="2"/>
  <c r="D212" i="2"/>
  <c r="E212" i="2"/>
  <c r="F212" i="2"/>
  <c r="G212" i="2"/>
  <c r="H212" i="2"/>
  <c r="C212" i="2"/>
  <c r="D202" i="2"/>
  <c r="E202" i="2"/>
  <c r="F202" i="2"/>
  <c r="G202" i="2"/>
  <c r="H202" i="2"/>
  <c r="C202" i="2"/>
  <c r="D205" i="2"/>
  <c r="D199" i="2" s="1"/>
  <c r="E205" i="2"/>
  <c r="E199" i="2" s="1"/>
  <c r="F205" i="2"/>
  <c r="G205" i="2"/>
  <c r="H205" i="2"/>
  <c r="H199" i="2" s="1"/>
  <c r="C205" i="2"/>
  <c r="C199" i="2" s="1"/>
  <c r="D194" i="2"/>
  <c r="E194" i="2"/>
  <c r="F194" i="2"/>
  <c r="G194" i="2"/>
  <c r="H194" i="2"/>
  <c r="C194" i="2"/>
  <c r="D188" i="2"/>
  <c r="E188" i="2"/>
  <c r="F188" i="2"/>
  <c r="G188" i="2"/>
  <c r="H188" i="2"/>
  <c r="C188" i="2"/>
  <c r="D178" i="2"/>
  <c r="E178" i="2"/>
  <c r="F178" i="2"/>
  <c r="G178" i="2"/>
  <c r="H178" i="2"/>
  <c r="C178" i="2"/>
  <c r="D173" i="2"/>
  <c r="E173" i="2"/>
  <c r="F173" i="2"/>
  <c r="G173" i="2"/>
  <c r="H173" i="2"/>
  <c r="C173" i="2"/>
  <c r="D169" i="2"/>
  <c r="E169" i="2"/>
  <c r="F169" i="2"/>
  <c r="G169" i="2"/>
  <c r="H169" i="2"/>
  <c r="C169" i="2"/>
  <c r="D160" i="2"/>
  <c r="E160" i="2"/>
  <c r="F160" i="2"/>
  <c r="G160" i="2"/>
  <c r="H160" i="2"/>
  <c r="C160" i="2"/>
  <c r="D154" i="2"/>
  <c r="E154" i="2"/>
  <c r="F154" i="2"/>
  <c r="G154" i="2"/>
  <c r="H154" i="2"/>
  <c r="C154" i="2"/>
  <c r="D148" i="2"/>
  <c r="E148" i="2"/>
  <c r="F148" i="2"/>
  <c r="G148" i="2"/>
  <c r="H148" i="2"/>
  <c r="C148" i="2"/>
  <c r="D145" i="2"/>
  <c r="E145" i="2"/>
  <c r="F145" i="2"/>
  <c r="G145" i="2"/>
  <c r="H145" i="2"/>
  <c r="C145" i="2"/>
  <c r="D142" i="2"/>
  <c r="E142" i="2"/>
  <c r="F142" i="2"/>
  <c r="G142" i="2"/>
  <c r="H142" i="2"/>
  <c r="C142" i="2"/>
  <c r="D133" i="2"/>
  <c r="E133" i="2"/>
  <c r="F133" i="2"/>
  <c r="G133" i="2"/>
  <c r="H133" i="2"/>
  <c r="C133" i="2"/>
  <c r="D129" i="2"/>
  <c r="E129" i="2"/>
  <c r="F129" i="2"/>
  <c r="G129" i="2"/>
  <c r="H129" i="2"/>
  <c r="C129" i="2"/>
  <c r="D126" i="2"/>
  <c r="E126" i="2"/>
  <c r="F126" i="2"/>
  <c r="G126" i="2"/>
  <c r="H126" i="2"/>
  <c r="C126" i="2"/>
  <c r="D123" i="2"/>
  <c r="E123" i="2"/>
  <c r="F123" i="2"/>
  <c r="G123" i="2"/>
  <c r="H123" i="2"/>
  <c r="C123" i="2"/>
  <c r="D120" i="2"/>
  <c r="E120" i="2"/>
  <c r="F120" i="2"/>
  <c r="G120" i="2"/>
  <c r="H120" i="2"/>
  <c r="C120" i="2"/>
  <c r="D117" i="2"/>
  <c r="E117" i="2"/>
  <c r="F117" i="2"/>
  <c r="G117" i="2"/>
  <c r="H117" i="2"/>
  <c r="C117" i="2"/>
  <c r="D114" i="2"/>
  <c r="E114" i="2"/>
  <c r="F114" i="2"/>
  <c r="G114" i="2"/>
  <c r="H114" i="2"/>
  <c r="C114" i="2"/>
  <c r="D111" i="2"/>
  <c r="E111" i="2"/>
  <c r="F111" i="2"/>
  <c r="G111" i="2"/>
  <c r="H111" i="2"/>
  <c r="C111" i="2"/>
  <c r="D108" i="2"/>
  <c r="E108" i="2"/>
  <c r="F108" i="2"/>
  <c r="G108" i="2"/>
  <c r="H108" i="2"/>
  <c r="C108" i="2"/>
  <c r="D95" i="2"/>
  <c r="E95" i="2"/>
  <c r="F95" i="2"/>
  <c r="G95" i="2"/>
  <c r="H95" i="2"/>
  <c r="C95" i="2"/>
  <c r="G199" i="2" l="1"/>
  <c r="G223" i="2"/>
  <c r="F199" i="2"/>
  <c r="F223" i="2"/>
  <c r="D254" i="2"/>
  <c r="D250" i="2" s="1"/>
  <c r="E254" i="2"/>
  <c r="E250" i="2" s="1"/>
  <c r="F254" i="2"/>
  <c r="F250" i="2" s="1"/>
  <c r="G254" i="2"/>
  <c r="G250" i="2" s="1"/>
  <c r="H254" i="2"/>
  <c r="H250" i="2" s="1"/>
  <c r="C254" i="2"/>
  <c r="C250" i="2" s="1"/>
  <c r="D97" i="1" l="1"/>
  <c r="E97" i="1"/>
  <c r="F97" i="1"/>
  <c r="G97" i="1"/>
  <c r="C97" i="1"/>
  <c r="D132" i="2" l="1"/>
  <c r="E132" i="2"/>
  <c r="F132" i="2"/>
  <c r="G132" i="2"/>
  <c r="H132" i="2"/>
  <c r="C132" i="2"/>
  <c r="C107" i="1" l="1"/>
  <c r="C105" i="1"/>
  <c r="C104" i="1" s="1"/>
  <c r="C103" i="1" s="1"/>
  <c r="C101" i="1"/>
  <c r="C94" i="1"/>
  <c r="C93" i="1" s="1"/>
  <c r="C91" i="1"/>
  <c r="C90" i="1"/>
  <c r="C100" i="1" l="1"/>
  <c r="D260" i="2"/>
  <c r="E260" i="2"/>
  <c r="F260" i="2"/>
  <c r="G260" i="2"/>
  <c r="H260" i="2"/>
  <c r="C260" i="2"/>
  <c r="D107" i="1"/>
  <c r="E107" i="1"/>
  <c r="F107" i="1"/>
  <c r="G107" i="1"/>
  <c r="D105" i="1"/>
  <c r="D104" i="1" s="1"/>
  <c r="D103" i="1" s="1"/>
  <c r="E105" i="1"/>
  <c r="E104" i="1" s="1"/>
  <c r="E103" i="1" s="1"/>
  <c r="F105" i="1"/>
  <c r="F104" i="1" s="1"/>
  <c r="F103" i="1" s="1"/>
  <c r="G105" i="1"/>
  <c r="G104" i="1" s="1"/>
  <c r="G103" i="1" s="1"/>
  <c r="D101" i="1"/>
  <c r="E101" i="1"/>
  <c r="F101" i="1"/>
  <c r="G101" i="1"/>
  <c r="D94" i="1"/>
  <c r="D93" i="1" s="1"/>
  <c r="E94" i="1"/>
  <c r="E93" i="1" s="1"/>
  <c r="F94" i="1"/>
  <c r="F93" i="1" s="1"/>
  <c r="G94" i="1"/>
  <c r="G93" i="1" s="1"/>
  <c r="D91" i="1"/>
  <c r="D90" i="1" s="1"/>
  <c r="E91" i="1"/>
  <c r="E90" i="1" s="1"/>
  <c r="F91" i="1"/>
  <c r="F90" i="1" s="1"/>
  <c r="G91" i="1"/>
  <c r="G90" i="1" s="1"/>
  <c r="D81" i="1"/>
  <c r="E81" i="1"/>
  <c r="F81" i="1"/>
  <c r="G81" i="1"/>
  <c r="D68" i="1"/>
  <c r="D67" i="1" s="1"/>
  <c r="D66" i="1" s="1"/>
  <c r="E68" i="1"/>
  <c r="E67" i="1" s="1"/>
  <c r="E66" i="1" s="1"/>
  <c r="F68" i="1"/>
  <c r="F67" i="1" s="1"/>
  <c r="F66" i="1" s="1"/>
  <c r="G68" i="1"/>
  <c r="D64" i="1"/>
  <c r="E64" i="1"/>
  <c r="F64" i="1"/>
  <c r="G64" i="1"/>
  <c r="D58" i="1"/>
  <c r="E58" i="1"/>
  <c r="F58" i="1"/>
  <c r="D56" i="1"/>
  <c r="E56" i="1"/>
  <c r="F56" i="1"/>
  <c r="G56" i="1"/>
  <c r="D54" i="1"/>
  <c r="D53" i="1" s="1"/>
  <c r="E54" i="1"/>
  <c r="E53" i="1" s="1"/>
  <c r="F54" i="1"/>
  <c r="F53" i="1" s="1"/>
  <c r="G54" i="1"/>
  <c r="D29" i="1"/>
  <c r="D28" i="1" s="1"/>
  <c r="E29" i="1"/>
  <c r="E28" i="1" s="1"/>
  <c r="F29" i="1"/>
  <c r="F28" i="1" s="1"/>
  <c r="G29" i="1"/>
  <c r="G28" i="1" s="1"/>
  <c r="D24" i="1"/>
  <c r="E24" i="1"/>
  <c r="F24" i="1"/>
  <c r="G24" i="1"/>
  <c r="D16" i="1"/>
  <c r="D15" i="1" s="1"/>
  <c r="E16" i="1"/>
  <c r="F15" i="1"/>
  <c r="G15" i="1"/>
  <c r="D9" i="1"/>
  <c r="E9" i="1"/>
  <c r="F9" i="1"/>
  <c r="G9" i="1"/>
  <c r="C81" i="1"/>
  <c r="C68" i="1"/>
  <c r="C64" i="1"/>
  <c r="C58" i="1"/>
  <c r="C56" i="1"/>
  <c r="C54" i="1"/>
  <c r="C29" i="1"/>
  <c r="C28" i="1" s="1"/>
  <c r="C24" i="1"/>
  <c r="C16" i="1"/>
  <c r="C9" i="1"/>
  <c r="E15" i="1" l="1"/>
  <c r="E14" i="1" s="1"/>
  <c r="C15" i="1"/>
  <c r="C53" i="1"/>
  <c r="C67" i="1"/>
  <c r="C66" i="1" s="1"/>
  <c r="E100" i="1"/>
  <c r="G100" i="1"/>
  <c r="D100" i="1"/>
  <c r="C52" i="1"/>
  <c r="C14" i="1"/>
  <c r="C8" i="1" s="1"/>
  <c r="C7" i="1" s="1"/>
  <c r="F100" i="1"/>
  <c r="G67" i="1"/>
  <c r="G66" i="1" s="1"/>
  <c r="G58" i="1"/>
  <c r="E52" i="1"/>
  <c r="F52" i="1"/>
  <c r="D52" i="1"/>
  <c r="G53" i="1"/>
  <c r="F14" i="1"/>
  <c r="G14" i="1"/>
  <c r="D14" i="1"/>
  <c r="G52" i="1" l="1"/>
  <c r="G8" i="1" s="1"/>
  <c r="G7" i="1" s="1"/>
  <c r="F8" i="1"/>
  <c r="F7" i="1" s="1"/>
  <c r="D8" i="1"/>
  <c r="D7" i="1" s="1"/>
  <c r="E8" i="1"/>
  <c r="E7" i="1" s="1"/>
  <c r="D267" i="2" l="1"/>
  <c r="D266" i="2" s="1"/>
  <c r="D265" i="2" s="1"/>
  <c r="D264" i="2" s="1"/>
  <c r="D263" i="2" s="1"/>
  <c r="E267" i="2"/>
  <c r="E266" i="2" s="1"/>
  <c r="E265" i="2" s="1"/>
  <c r="E264" i="2" s="1"/>
  <c r="E263" i="2" s="1"/>
  <c r="F267" i="2"/>
  <c r="F266" i="2" s="1"/>
  <c r="F265" i="2" s="1"/>
  <c r="F264" i="2" s="1"/>
  <c r="F263" i="2" s="1"/>
  <c r="G267" i="2"/>
  <c r="G266" i="2" s="1"/>
  <c r="G265" i="2" s="1"/>
  <c r="G264" i="2" s="1"/>
  <c r="G263" i="2" s="1"/>
  <c r="H267" i="2"/>
  <c r="H266" i="2" s="1"/>
  <c r="H265" i="2" s="1"/>
  <c r="H264" i="2" s="1"/>
  <c r="H263" i="2" s="1"/>
  <c r="D268" i="2"/>
  <c r="E268" i="2"/>
  <c r="F268" i="2"/>
  <c r="G268" i="2"/>
  <c r="H268" i="2"/>
  <c r="G249" i="2"/>
  <c r="G248" i="2" s="1"/>
  <c r="F249" i="2"/>
  <c r="F248" i="2" s="1"/>
  <c r="D249" i="2"/>
  <c r="D248" i="2" s="1"/>
  <c r="E249" i="2"/>
  <c r="E248" i="2" s="1"/>
  <c r="H249" i="2"/>
  <c r="H248" i="2" s="1"/>
  <c r="D98" i="2"/>
  <c r="D91" i="2" s="1"/>
  <c r="E98" i="2"/>
  <c r="E91" i="2" s="1"/>
  <c r="F98" i="2"/>
  <c r="F91" i="2" s="1"/>
  <c r="G98" i="2"/>
  <c r="G91" i="2" s="1"/>
  <c r="H98" i="2"/>
  <c r="H91" i="2" s="1"/>
  <c r="C98" i="2"/>
  <c r="C91" i="2" s="1"/>
  <c r="D289" i="2" l="1"/>
  <c r="D288" i="2" s="1"/>
  <c r="D287" i="2" s="1"/>
  <c r="D286" i="2" s="1"/>
  <c r="E289" i="2"/>
  <c r="E288" i="2" s="1"/>
  <c r="E287" i="2" s="1"/>
  <c r="E286" i="2" s="1"/>
  <c r="E283" i="2" s="1"/>
  <c r="E282" i="2" s="1"/>
  <c r="E281" i="2" s="1"/>
  <c r="F289" i="2"/>
  <c r="F288" i="2" s="1"/>
  <c r="F287" i="2" s="1"/>
  <c r="F286" i="2" s="1"/>
  <c r="G289" i="2"/>
  <c r="G288" i="2" s="1"/>
  <c r="G287" i="2" s="1"/>
  <c r="G286" i="2" s="1"/>
  <c r="G285" i="2" s="1"/>
  <c r="G284" i="2" s="1"/>
  <c r="H289" i="2"/>
  <c r="H288" i="2" s="1"/>
  <c r="H287" i="2" s="1"/>
  <c r="H286" i="2" s="1"/>
  <c r="D283" i="2"/>
  <c r="D282" i="2" s="1"/>
  <c r="D281" i="2" s="1"/>
  <c r="H283" i="2"/>
  <c r="H282" i="2" s="1"/>
  <c r="H281" i="2" s="1"/>
  <c r="D285" i="2"/>
  <c r="D284" i="2" s="1"/>
  <c r="H285" i="2"/>
  <c r="H284" i="2" s="1"/>
  <c r="D277" i="2"/>
  <c r="E277" i="2"/>
  <c r="F277" i="2"/>
  <c r="G277" i="2"/>
  <c r="H277" i="2"/>
  <c r="D273" i="2"/>
  <c r="E273" i="2"/>
  <c r="E272" i="2" s="1"/>
  <c r="E14" i="2" s="1"/>
  <c r="F273" i="2"/>
  <c r="G273" i="2"/>
  <c r="H273" i="2"/>
  <c r="G12" i="2"/>
  <c r="D247" i="2"/>
  <c r="E247" i="2"/>
  <c r="E18" i="2" s="1"/>
  <c r="F247" i="2"/>
  <c r="F18" i="2" s="1"/>
  <c r="G247" i="2"/>
  <c r="G18" i="2" s="1"/>
  <c r="H247" i="2"/>
  <c r="H18" i="2" s="1"/>
  <c r="E12" i="2"/>
  <c r="D12" i="2"/>
  <c r="F12" i="2"/>
  <c r="H12" i="2"/>
  <c r="F222" i="2"/>
  <c r="G222" i="2"/>
  <c r="D222" i="2"/>
  <c r="E222" i="2"/>
  <c r="H222" i="2"/>
  <c r="E177" i="2"/>
  <c r="H177" i="2"/>
  <c r="D177" i="2"/>
  <c r="D159" i="2"/>
  <c r="D141" i="2" s="1"/>
  <c r="E159" i="2"/>
  <c r="E141" i="2" s="1"/>
  <c r="F159" i="2"/>
  <c r="F141" i="2" s="1"/>
  <c r="G159" i="2"/>
  <c r="G141" i="2" s="1"/>
  <c r="H159" i="2"/>
  <c r="H141" i="2" s="1"/>
  <c r="E107" i="2"/>
  <c r="G107" i="2"/>
  <c r="D107" i="2"/>
  <c r="F107" i="2"/>
  <c r="H107" i="2"/>
  <c r="F79" i="2"/>
  <c r="F17" i="2" s="1"/>
  <c r="D80" i="2"/>
  <c r="D79" i="2" s="1"/>
  <c r="E80" i="2"/>
  <c r="E79" i="2" s="1"/>
  <c r="F80" i="2"/>
  <c r="G80" i="2"/>
  <c r="G79" i="2" s="1"/>
  <c r="H80" i="2"/>
  <c r="H79" i="2" s="1"/>
  <c r="D75" i="2"/>
  <c r="D15" i="2" s="1"/>
  <c r="E75" i="2"/>
  <c r="E15" i="2" s="1"/>
  <c r="F75" i="2"/>
  <c r="F15" i="2" s="1"/>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18" i="2"/>
  <c r="D24" i="2"/>
  <c r="E24" i="2"/>
  <c r="F24" i="2"/>
  <c r="G24" i="2"/>
  <c r="H24" i="2"/>
  <c r="C289" i="2"/>
  <c r="C288" i="2" s="1"/>
  <c r="C287" i="2" s="1"/>
  <c r="C286" i="2" s="1"/>
  <c r="C285" i="2"/>
  <c r="C284" i="2" s="1"/>
  <c r="C283" i="2"/>
  <c r="C282" i="2" s="1"/>
  <c r="C281" i="2" s="1"/>
  <c r="C277" i="2"/>
  <c r="C273" i="2"/>
  <c r="C268" i="2"/>
  <c r="C267" i="2"/>
  <c r="C266" i="2" s="1"/>
  <c r="C265" i="2" s="1"/>
  <c r="C264" i="2" s="1"/>
  <c r="C263" i="2" s="1"/>
  <c r="C249" i="2"/>
  <c r="C248" i="2" s="1"/>
  <c r="C12" i="2" s="1"/>
  <c r="C247" i="2"/>
  <c r="C18" i="2" s="1"/>
  <c r="C159" i="2"/>
  <c r="C141" i="2" s="1"/>
  <c r="C107" i="2"/>
  <c r="C80" i="2"/>
  <c r="C79" i="2" s="1"/>
  <c r="C17" i="2" s="1"/>
  <c r="C75" i="2"/>
  <c r="C15" i="2" s="1"/>
  <c r="C73" i="2"/>
  <c r="C72" i="2" s="1"/>
  <c r="C11" i="2" s="1"/>
  <c r="C69" i="2"/>
  <c r="C61" i="2"/>
  <c r="C59" i="2"/>
  <c r="C36" i="2"/>
  <c r="C34" i="2"/>
  <c r="C24" i="2"/>
  <c r="G283" i="2" l="1"/>
  <c r="G282" i="2" s="1"/>
  <c r="G281" i="2" s="1"/>
  <c r="C23" i="2"/>
  <c r="C9" i="2" s="1"/>
  <c r="C78" i="2"/>
  <c r="C16" i="2" s="1"/>
  <c r="H272" i="2"/>
  <c r="H14" i="2" s="1"/>
  <c r="D272" i="2"/>
  <c r="D14" i="2" s="1"/>
  <c r="F283" i="2"/>
  <c r="F282" i="2" s="1"/>
  <c r="F281" i="2" s="1"/>
  <c r="F285" i="2"/>
  <c r="F284" i="2" s="1"/>
  <c r="E285" i="2"/>
  <c r="E284" i="2" s="1"/>
  <c r="H23" i="2"/>
  <c r="H9" i="2" s="1"/>
  <c r="D23" i="2"/>
  <c r="D9" i="2" s="1"/>
  <c r="F272" i="2"/>
  <c r="F14" i="2" s="1"/>
  <c r="G272" i="2"/>
  <c r="G14" i="2" s="1"/>
  <c r="E13" i="2"/>
  <c r="G13" i="2"/>
  <c r="H13" i="2"/>
  <c r="F13" i="2"/>
  <c r="D13" i="2"/>
  <c r="G177" i="2"/>
  <c r="F17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C177" i="2"/>
  <c r="C222" i="2"/>
  <c r="C13" i="2"/>
  <c r="C272" i="2"/>
  <c r="C14" i="2" s="1"/>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<sst xmlns="http://schemas.openxmlformats.org/spreadsheetml/2006/main" count="647" uniqueCount="528">
  <si>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</si>
  <si>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</si>
  <si>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</si>
  <si>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</si>
  <si>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</si>
  <si>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</si>
  <si>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</si>
  <si>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</si>
  <si>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</si>
  <si>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</si>
  <si>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</si>
  <si>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</si>
  <si>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</si>
  <si>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</si>
  <si>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</si>
  <si>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</si>
  <si>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</si>
  <si>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</si>
  <si>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</si>
  <si>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</si>
  <si>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</si>
  <si>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</si>
  <si>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</si>
  <si>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</si>
  <si>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</si>
  <si>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</si>
  <si>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</si>
  <si>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</si>
  <si>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</si>
  <si>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</si>
  <si>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</si>
  <si>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</si>
  <si>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</si>
  <si>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</si>
  <si>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</si>
  <si>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</si>
  <si>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</si>
  <si>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</si>
  <si>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</si>
  <si>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</si>
  <si>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</si>
  <si>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</si>
  <si>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</si>
  <si>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</si>
  <si>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</si>
  <si>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</si>
  <si>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</si>
  <si>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</si>
  <si>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</si>
  <si>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</si>
  <si>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</si>
  <si>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</si>
  <si>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</si>
  <si>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</si>
  <si>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</si>
  <si>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</si>
  <si>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</si>
  <si>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</si>
  <si>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</si>
  <si>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</si>
  <si>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</si>
  <si>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</si>
  <si>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</si>
  <si>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</si>
  <si>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</si>
  <si>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</si>
  <si>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</si>
  <si>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</si>
  <si>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</si>
  <si>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</si>
  <si>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</si>
  <si>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</si>
  <si>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</si>
  <si>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</si>
  <si>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</si>
  <si>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</si>
  <si>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</si>
  <si>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</si>
  <si>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</si>
  <si>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</si>
  <si>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</si>
  <si>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</si>
  <si>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</si>
  <si>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</si>
  <si>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</si>
  <si>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</si>
  <si>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</si>
  <si>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</si>
  <si>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</si>
  <si>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</si>
  <si>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</si>
  <si>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</si>
  <si>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</si>
  <si>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</si>
  <si>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</si>
  <si>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</si>
  <si>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</si>
  <si>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</si>
  <si>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</si>
  <si>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</si>
  <si>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</si>
  <si>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</si>
  <si>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</si>
  <si>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</si>
  <si>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</si>
  <si>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</si>
  <si>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</si>
  <si>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</si>
  <si>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</si>
  <si>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</si>
  <si>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</si>
  <si>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</si>
  <si>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</si>
  <si>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</si>
  <si>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</si>
  <si>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</si>
  <si>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</si>
  <si>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</si>
  <si>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</si>
  <si>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</si>
  <si>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</si>
  <si>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</si>
  <si>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</si>
  <si>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</si>
  <si>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</si>
  <si>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</si>
  <si>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</si>
  <si>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</si>
  <si>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</si>
  <si>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</si>
  <si>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</si>
  <si>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</si>
  <si>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</si>
  <si>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</si>
  <si>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</si>
  <si>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</si>
  <si>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</si>
  <si>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</si>
  <si>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</si>
  <si>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</si>
  <si>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</si>
  <si>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</si>
  <si>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</si>
  <si>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</si>
  <si>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</si>
  <si>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</si>
  <si>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</si>
  <si>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</si>
  <si>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</si>
  <si>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</si>
  <si>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</si>
  <si>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</si>
  <si>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</si>
  <si>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</si>
  <si>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</si>
  <si>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</si>
  <si>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</si>
  <si>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</si>
  <si>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</si>
  <si>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</si>
  <si>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</si>
  <si>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</si>
  <si>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</si>
  <si>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</si>
  <si>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</si>
  <si>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</si>
  <si>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</si>
  <si>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</si>
  <si>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</si>
  <si>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</si>
  <si>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</si>
  <si>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</si>
  <si>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</si>
  <si>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</si>
  <si>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</si>
  <si>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</si>
  <si>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</si>
  <si>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</si>
  <si>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</si>
  <si>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</si>
  <si>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</si>
  <si>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</si>
  <si>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</si>
  <si>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</si>
  <si>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</si>
  <si>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</si>
  <si>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</si>
  <si>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</si>
  <si>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</si>
  <si>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</si>
  <si>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</si>
  <si>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</si>
  <si>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</si>
  <si>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</si>
  <si>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</si>
  <si>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</si>
  <si>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</si>
  <si>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</si>
  <si>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</si>
  <si>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</si>
  <si>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</si>
  <si>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</si>
  <si>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</si>
  <si>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</si>
  <si>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</si>
  <si>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</si>
  <si>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</si>
  <si>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</si>
  <si>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</si>
  <si>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</si>
  <si>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</si>
  <si>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</si>
  <si>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</si>
  <si>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</si>
  <si>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</si>
  <si>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</si>
  <si>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</si>
  <si>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</si>
  <si>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</si>
  <si>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</si>
  <si>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</si>
  <si>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</si>
  <si>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</si>
  <si>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</si>
  <si>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</si>
  <si>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</si>
  <si>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</si>
  <si>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</si>
  <si>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</si>
  <si>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</si>
  <si>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</si>
  <si>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</si>
  <si>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</si>
  <si>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</si>
  <si>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</si>
  <si>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</si>
  <si>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</si>
  <si>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</si>
  <si>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</si>
  <si>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</si>
  <si>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</si>
  <si>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</si>
  <si>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</si>
  <si>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</si>
  <si>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</si>
  <si>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</si>
  <si>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</si>
  <si>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</si>
  <si>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</si>
  <si>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</si>
  <si>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</si>
  <si>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</si>
  <si>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</si>
  <si>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</si>
  <si>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</si>
  <si>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</si>
  <si>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</si>
  <si>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</si>
  <si>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</si>
  <si>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</si>
  <si>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</si>
  <si>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</si>
  <si>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</si>
  <si>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</si>
  <si>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</si>
  <si>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</si>
  <si>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</si>
  <si>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</si>
  <si>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</si>
  <si>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</si>
  <si>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</si>
  <si>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</si>
  <si>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</si>
  <si>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</si>
  <si>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</si>
  <si>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</si>
  <si>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</si>
  <si>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</si>
  <si>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</si>
  <si>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</si>
  <si>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</si>
  <si>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</si>
  <si>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</si>
  <si>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</si>
  <si>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</si>
  <si>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</si>
  <si>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</si>
  <si>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</si>
  <si>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</si>
  <si>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</si>
  <si>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</si>
  <si>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</si>
  <si>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</si>
  <si>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</si>
  <si>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</si>
  <si>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</si>
  <si>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</si>
  <si>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</si>
  <si>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</si>
  <si>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</si>
  <si>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</si>
  <si>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</si>
  <si>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</si>
  <si>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</si>
  <si>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</si>
  <si>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</si>
  <si>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</si>
  <si>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</si>
  <si>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</si>
  <si>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</si>
  <si>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</si>
  <si>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</si>
  <si>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</si>
  <si>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</si>
  <si>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</si>
  <si>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</si>
  <si>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</si>
  <si>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</si>
  <si>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</si>
  <si>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</si>
  <si>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</si>
  <si>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</si>
  <si>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</si>
  <si>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</si>
  <si>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</si>
  <si>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</si>
  <si>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</si>
  <si>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</si>
  <si>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</si>
  <si>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</si>
  <si>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</si>
  <si>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</si>
  <si>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</si>
  <si>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</si>
  <si>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</si>
  <si>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</si>
  <si>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</si>
  <si>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</si>
  <si>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</si>
  <si>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</si>
  <si>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</si>
  <si>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</si>
  <si>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</si>
  <si>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</si>
  <si>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</si>
  <si>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</si>
  <si>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</si>
  <si>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</si>
  <si>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</si>
  <si>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</si>
  <si>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</si>
  <si>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</si>
  <si>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</si>
  <si>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</si>
  <si>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</si>
  <si>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</si>
  <si>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</si>
  <si>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</si>
  <si>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</si>
  <si>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</si>
  <si>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</si>
  <si>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</si>
  <si>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</si>
  <si>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</si>
  <si>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</si>
  <si>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</si>
  <si>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</si>
  <si>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</si>
  <si>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</si>
  <si>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</si>
  <si>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</si>
  <si>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</si>
  <si>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</si>
  <si>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</si>
  <si>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</si>
  <si>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</si>
  <si>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</si>
  <si>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</si>
  <si>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</si>
  <si>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</si>
  <si>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</si>
  <si>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</si>
  <si>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</si>
  <si>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</si>
  <si>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</si>
  <si>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</si>
  <si>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</si>
  <si>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</si>
  <si>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</si>
  <si>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</si>
  <si>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</si>
  <si>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</si>
  <si>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</si>
  <si>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</si>
  <si>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</si>
  <si>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</si>
  <si>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</si>
  <si>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</si>
  <si>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</si>
  <si>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</si>
  <si>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</si>
  <si>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</si>
  <si>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</si>
  <si>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</si>
  <si>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</si>
  <si>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</si>
  <si>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</si>
  <si>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</si>
  <si>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</si>
  <si>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</si>
  <si>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</si>
  <si>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</si>
  <si>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</si>
  <si>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</si>
  <si>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</si>
  <si>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</si>
  <si>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</si>
  <si>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</si>
  <si>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</si>
  <si>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</si>
  <si>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</si>
  <si>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</si>
  <si>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</si>
  <si>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</si>
  <si>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</si>
  <si>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</si>
  <si>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</si>
  <si>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</si>
  <si>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</si>
  <si>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</si>
  <si>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</si>
  <si>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</si>
  <si>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</si>
  <si>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</si>
  <si>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</si>
  <si>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</si>
  <si>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</si>
  <si>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</si>
  <si>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</si>
  <si>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</si>
  <si>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</si>
  <si>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</si>
  <si>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</si>
  <si>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</si>
  <si>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</si>
  <si>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</si>
  <si>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</si>
  <si>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</si>
  <si>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</si>
  <si>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</si>
  <si>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</si>
  <si>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</si>
  <si>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</si>
  <si>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</si>
  <si>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</si>
  <si>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</si>
  <si>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</si>
  <si>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</si>
  <si>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</si>
  <si>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</si>
  <si>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</si>
  <si>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</si>
  <si>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</si>
  <si>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</si>
  <si>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</si>
  <si>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</si>
  <si>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</si>
  <si>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</si>
  <si>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</si>
  <si>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</si>
  <si>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</si>
  <si>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</si>
  <si>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</si>
  <si>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</si>
  <si>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</si>
  <si>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</si>
  <si>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</si>
  <si>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</si>
  <si>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</si>
  <si>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</si>
  <si>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</si>
  <si>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</si>
  <si>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</si>
  <si>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</si>
  <si>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</si>
  <si>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</si>
  <si>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</si>
  <si>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</si>
  <si>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</si>
  <si>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</si>
  <si>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</si>
  <si>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</si>
  <si>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</si>
  <si>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</si>
  <si>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</si>
  <si>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</si>
  <si>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</si>
  <si>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</si>
  <si>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</si>
  <si>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</si>
  <si>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</si>
  <si>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</si>
  <si>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</si>
  <si>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</si>
  <si>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</si>
  <si>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</si>
  <si>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</si>
  <si>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</si>
  <si>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</si>
  <si>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</si>
  <si>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</si>
  <si>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</si>
  <si>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</si>
  <si>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</si>
  <si>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</si>
  <si>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Venituri din aplicarea prescriptiei extinctive</t>
  </si>
  <si>
    <t>36.05.01.01</t>
  </si>
  <si>
    <t>~ Suma corespunzatoare alocaţiei de hrană din unităţile sanitare publice</t>
  </si>
  <si>
    <t>20.05.03.07</t>
  </si>
  <si>
    <t>Contributia de asigurari sociale de sanatate suportata de angajatorul/platitorul de venit, dupa caz</t>
  </si>
  <si>
    <t>Director general</t>
  </si>
  <si>
    <t>Director economic</t>
  </si>
  <si>
    <t>Intocmit</t>
  </si>
  <si>
    <t xml:space="preserve">  Ec.Albu Drina</t>
  </si>
  <si>
    <t xml:space="preserve"> Ec.Bircu Florina</t>
  </si>
  <si>
    <t>Ec. Betiu Adrian</t>
  </si>
  <si>
    <t>CONT DE EXECUTIE CHELTUIELI NOIEMBRIE  2022</t>
  </si>
  <si>
    <t>CONT DE EXECUTIE VENITURI NOIEMBRIE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</si>
</sst>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3">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4" fontId="3" fillId="0" borderId="1" xfId="0" applyNumberFormat="1" applyFont="1" applyBorder="1"/>
    <xf numFmtId="49" fontId="16" fillId="2" borderId="1" xfId="0" applyNumberFormat="1" applyFont="1" applyFill="1" applyBorder="1" applyAlignment="1">
      <alignment horizontal="left"/>
    </xf>
    <xf numFmtId="4" fontId="17" fillId="2" borderId="1" xfId="0" applyNumberFormat="1" applyFont="1" applyFill="1" applyBorder="1" applyAlignment="1">
      <alignment wrapText="1"/>
    </xf>
    <xf numFmtId="4" fontId="3" fillId="2" borderId="1" xfId="0" applyNumberFormat="1" applyFont="1" applyFill="1" applyBorder="1"/>
    <xf numFmtId="4" fontId="6" fillId="2" borderId="1" xfId="0" applyNumberFormat="1" applyFont="1" applyFill="1" applyBorder="1"/>
    <xf numFmtId="4" fontId="3" fillId="0" borderId="1" xfId="2" applyNumberFormat="1" applyFont="1" applyBorder="1" applyAlignment="1">
      <alignment wrapText="1"/>
    </xf>
    <xf numFmtId="0" fontId="3" fillId="0" borderId="0" xfId="0" applyFont="1" applyAlignment="1">
      <alignment horizontal="center"/>
    </xf>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R111"/>
  <sheetViews>
    <sheetView zoomScaleNormal="100" workbookViewId="0">
      <pane xSplit="4" ySplit="6" topLeftCell="E7" activePane="bottomRight" state="frozen"/>
      <selection activeCell="C79" sqref="C79:E79"/>
      <selection pane="topRight" activeCell="C79" sqref="C79:E79"/>
      <selection pane="bottomLeft" activeCell="C79" sqref="C79:E79"/>
      <selection pane="bottomRight" activeCell="L13" sqref="L13"/>
    </sheetView>
  </sheetViews>
  <sheetFormatPr defaultRowHeight="15" x14ac:dyDescent="0.3"/>
  <cols>
    <col min="1" max="1" width="11.140625" style="53" customWidth="1"/>
    <col min="2" max="2" width="57.5703125" style="5" customWidth="1"/>
    <col min="3" max="3" width="7.7109375" style="5" customWidth="1"/>
    <col min="4" max="4" width="14" style="46" customWidth="1"/>
    <col min="5" max="5" width="13.85546875" style="46" bestFit="1" customWidth="1"/>
    <col min="6" max="6" width="14" style="5" customWidth="1"/>
    <col min="7" max="7" width="17.7109375" style="5" customWidth="1"/>
    <col min="8" max="8" width="15.5703125"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527</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2"/>
      <c r="DJ4" s="112"/>
      <c r="DK4" s="112"/>
      <c r="DL4" s="112"/>
      <c r="DM4" s="112"/>
      <c r="DN4" s="110"/>
      <c r="DO4" s="110"/>
      <c r="DP4" s="110"/>
      <c r="DQ4" s="110"/>
      <c r="DR4" s="110"/>
      <c r="DS4" s="110"/>
      <c r="DT4" s="110"/>
      <c r="DU4" s="110"/>
      <c r="DV4" s="110"/>
      <c r="DW4" s="110"/>
      <c r="DX4" s="110"/>
      <c r="DY4" s="110"/>
      <c r="DZ4" s="110"/>
      <c r="EA4" s="110"/>
      <c r="EB4" s="110"/>
      <c r="EC4" s="110"/>
      <c r="ED4" s="110"/>
      <c r="EE4" s="110"/>
      <c r="EF4" s="110"/>
      <c r="EG4" s="110"/>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 t="shared" ref="C7:G7" si="0">+C8+C66+C107+C93+C90</f>
        <v>0</v>
      </c>
      <c r="D7" s="86">
        <f t="shared" si="0"/>
        <v>268734200</v>
      </c>
      <c r="E7" s="86">
        <f t="shared" si="0"/>
        <v>268734200</v>
      </c>
      <c r="F7" s="86">
        <f t="shared" si="0"/>
        <v>249572308.03999999</v>
      </c>
      <c r="G7" s="86">
        <f t="shared" si="0"/>
        <v>16676834.77</v>
      </c>
      <c r="H7" s="86">
        <f t="shared" ref="H7" si="1">+H8+H66+H107+H93+H90</f>
        <v>232895473.26999998</v>
      </c>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+C14+C52+C9</f>
        <v>0</v>
      </c>
      <c r="D8" s="86">
        <f t="shared" ref="D8:G8" si="2">+D14+D52+D9</f>
        <v>195886000</v>
      </c>
      <c r="E8" s="86">
        <f t="shared" si="2"/>
        <v>195886000</v>
      </c>
      <c r="F8" s="86">
        <f t="shared" si="2"/>
        <v>175939688.44</v>
      </c>
      <c r="G8" s="86">
        <f t="shared" si="2"/>
        <v>15385591.77</v>
      </c>
      <c r="H8" s="86">
        <f t="shared" ref="H8" si="3">+H14+H52+H9</f>
        <v>160554096.66999999</v>
      </c>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G9" si="4">+D10+D11+D12+D13</f>
        <v>0</v>
      </c>
      <c r="E9" s="86">
        <f t="shared" si="4"/>
        <v>0</v>
      </c>
      <c r="F9" s="86">
        <f t="shared" si="4"/>
        <v>0</v>
      </c>
      <c r="G9" s="86">
        <f t="shared" si="4"/>
        <v>0</v>
      </c>
      <c r="H9" s="86">
        <f t="shared" ref="H9" si="5">+H10+H11+H12+H13</f>
        <v>0</v>
      </c>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c r="E10" s="86"/>
      <c r="F10" s="86"/>
      <c r="G10" s="86"/>
      <c r="H10" s="86"/>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86"/>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86"/>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86"/>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+C15+C28</f>
        <v>0</v>
      </c>
      <c r="D14" s="86">
        <f t="shared" ref="D14:G14" si="6">+D15+D28</f>
        <v>194938000</v>
      </c>
      <c r="E14" s="86">
        <f t="shared" si="6"/>
        <v>194938000</v>
      </c>
      <c r="F14" s="86">
        <f t="shared" si="6"/>
        <v>174946346.75</v>
      </c>
      <c r="G14" s="86">
        <f t="shared" si="6"/>
        <v>15216901.859999999</v>
      </c>
      <c r="H14" s="86">
        <f t="shared" ref="H14" si="7">+H15+H28</f>
        <v>159729444.88999999</v>
      </c>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+C16+C24+C27</f>
        <v>0</v>
      </c>
      <c r="D15" s="86">
        <f t="shared" ref="D15:G15" si="8">+D16+D24+D27</f>
        <v>10104000</v>
      </c>
      <c r="E15" s="86">
        <f t="shared" si="8"/>
        <v>10104000</v>
      </c>
      <c r="F15" s="86">
        <f t="shared" si="8"/>
        <v>8944998.75</v>
      </c>
      <c r="G15" s="86">
        <f t="shared" si="8"/>
        <v>869802.86000000034</v>
      </c>
      <c r="H15" s="86">
        <f t="shared" ref="H15" si="9">+H16+H24+H27</f>
        <v>8075195.8899999997</v>
      </c>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 t="shared" ref="D16:E16" si="10">D17+D18+D20+D21+D22+D19</f>
        <v>2364000</v>
      </c>
      <c r="E16" s="86">
        <f t="shared" si="10"/>
        <v>2364000</v>
      </c>
      <c r="F16" s="86">
        <f>F17+F18+F20+F21+F22+F19+F23</f>
        <v>1241681</v>
      </c>
      <c r="G16" s="86">
        <f>G17+G18+G20+G21+G22+G19+G23</f>
        <v>147030</v>
      </c>
      <c r="H16" s="86">
        <f>H17+H18+H20+H21+H22+H19+H23</f>
        <v>1094651</v>
      </c>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86">
        <v>2364000</v>
      </c>
      <c r="E17" s="86">
        <v>2364000</v>
      </c>
      <c r="F17" s="45">
        <v>1109816</v>
      </c>
      <c r="G17" s="45">
        <f>F17-H17</f>
        <v>101115</v>
      </c>
      <c r="H17" s="45">
        <v>1008701</v>
      </c>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c r="G18" s="45"/>
      <c r="H18" s="45"/>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86"/>
      <c r="E19" s="86"/>
      <c r="F19" s="45"/>
      <c r="G19" s="45"/>
      <c r="H19" s="45"/>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45"/>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45"/>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c r="G22" s="45"/>
      <c r="H22" s="45"/>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33" customHeight="1" x14ac:dyDescent="0.3">
      <c r="A23" s="104" t="s">
        <v>518</v>
      </c>
      <c r="B23" s="105" t="s">
        <v>519</v>
      </c>
      <c r="C23" s="106"/>
      <c r="D23" s="107"/>
      <c r="E23" s="107"/>
      <c r="F23" s="106">
        <v>131865</v>
      </c>
      <c r="G23" s="106">
        <f>F23-H23</f>
        <v>45915</v>
      </c>
      <c r="H23" s="106">
        <v>85950</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17.25" x14ac:dyDescent="0.35">
      <c r="A24" s="65" t="s">
        <v>40</v>
      </c>
      <c r="B24" s="70" t="s">
        <v>41</v>
      </c>
      <c r="C24" s="86">
        <f>C25+C26</f>
        <v>0</v>
      </c>
      <c r="D24" s="86">
        <f t="shared" ref="D24:G24" si="11">D25+D26</f>
        <v>48000</v>
      </c>
      <c r="E24" s="86">
        <f t="shared" si="11"/>
        <v>48000</v>
      </c>
      <c r="F24" s="86">
        <f t="shared" si="11"/>
        <v>60838</v>
      </c>
      <c r="G24" s="86">
        <f t="shared" si="11"/>
        <v>1250</v>
      </c>
      <c r="H24" s="86">
        <f t="shared" ref="H24" si="12">H25+H26</f>
        <v>59588</v>
      </c>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42</v>
      </c>
      <c r="B25" s="69" t="s">
        <v>43</v>
      </c>
      <c r="C25" s="45"/>
      <c r="D25" s="86">
        <v>48000</v>
      </c>
      <c r="E25" s="86">
        <v>48000</v>
      </c>
      <c r="F25" s="45">
        <v>60838</v>
      </c>
      <c r="G25" s="45">
        <f>F25-H25</f>
        <v>1250</v>
      </c>
      <c r="H25" s="45">
        <v>59588</v>
      </c>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44</v>
      </c>
      <c r="B26" s="69" t="s">
        <v>45</v>
      </c>
      <c r="C26" s="45"/>
      <c r="D26" s="86"/>
      <c r="E26" s="86"/>
      <c r="F26" s="45"/>
      <c r="G26" s="45"/>
      <c r="H26" s="45"/>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ht="33" x14ac:dyDescent="0.3">
      <c r="A27" s="67" t="s">
        <v>46</v>
      </c>
      <c r="B27" s="69" t="s">
        <v>47</v>
      </c>
      <c r="C27" s="45"/>
      <c r="D27" s="86">
        <v>7692000</v>
      </c>
      <c r="E27" s="86">
        <v>7692000</v>
      </c>
      <c r="F27" s="45">
        <v>7642479.75</v>
      </c>
      <c r="G27" s="45">
        <f>F27-H27</f>
        <v>721522.86000000034</v>
      </c>
      <c r="H27" s="45">
        <v>6920956.8899999997</v>
      </c>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48</v>
      </c>
      <c r="B28" s="66" t="s">
        <v>49</v>
      </c>
      <c r="C28" s="86">
        <f>C29+C35+C51+C36+C37+C38+C39+C40+C41+C42+C43+C44+C45+C46+C47+C48+C49+C50</f>
        <v>0</v>
      </c>
      <c r="D28" s="86">
        <f t="shared" ref="D28:G28" si="13">D29+D35+D51+D36+D37+D38+D39+D40+D41+D42+D43+D44+D45+D46+D47+D48+D49+D50</f>
        <v>184834000</v>
      </c>
      <c r="E28" s="86">
        <f t="shared" si="13"/>
        <v>184834000</v>
      </c>
      <c r="F28" s="86">
        <f t="shared" si="13"/>
        <v>166001348</v>
      </c>
      <c r="G28" s="86">
        <f t="shared" si="13"/>
        <v>14347099</v>
      </c>
      <c r="H28" s="86">
        <f t="shared" ref="H28" si="14">H29+H35+H51+H36+H37+H38+H39+H40+H41+H42+H43+H44+H45+H46+H47+H48+H49+H50</f>
        <v>151654249</v>
      </c>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x14ac:dyDescent="0.3">
      <c r="A29" s="65" t="s">
        <v>50</v>
      </c>
      <c r="B29" s="66" t="s">
        <v>51</v>
      </c>
      <c r="C29" s="86">
        <f>C30+C31+C32+C33+C34</f>
        <v>0</v>
      </c>
      <c r="D29" s="86">
        <f t="shared" ref="D29:G29" si="15">D30+D31+D32+D33+D34</f>
        <v>177765000</v>
      </c>
      <c r="E29" s="86">
        <f t="shared" si="15"/>
        <v>177765000</v>
      </c>
      <c r="F29" s="86">
        <f t="shared" si="15"/>
        <v>159387848</v>
      </c>
      <c r="G29" s="86">
        <f t="shared" si="15"/>
        <v>13918249</v>
      </c>
      <c r="H29" s="86">
        <f t="shared" ref="H29" si="16">H30+H31+H32+H33+H34</f>
        <v>145469599</v>
      </c>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30" x14ac:dyDescent="0.3">
      <c r="A30" s="67" t="s">
        <v>52</v>
      </c>
      <c r="B30" s="68" t="s">
        <v>53</v>
      </c>
      <c r="C30" s="45"/>
      <c r="D30" s="86">
        <v>177765000</v>
      </c>
      <c r="E30" s="86">
        <v>177765000</v>
      </c>
      <c r="F30" s="45">
        <v>153900212</v>
      </c>
      <c r="G30" s="45">
        <f>F30-H30</f>
        <v>13471861</v>
      </c>
      <c r="H30" s="45">
        <v>140428351</v>
      </c>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66" x14ac:dyDescent="0.3">
      <c r="A31" s="67" t="s">
        <v>54</v>
      </c>
      <c r="B31" s="69" t="s">
        <v>55</v>
      </c>
      <c r="C31" s="45"/>
      <c r="D31" s="86"/>
      <c r="E31" s="86"/>
      <c r="F31" s="45">
        <v>-600414</v>
      </c>
      <c r="G31" s="45">
        <f>F31-H31</f>
        <v>-135131</v>
      </c>
      <c r="H31" s="45">
        <v>-465283</v>
      </c>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ht="27.75" customHeight="1" x14ac:dyDescent="0.3">
      <c r="A32" s="67" t="s">
        <v>56</v>
      </c>
      <c r="B32" s="68" t="s">
        <v>57</v>
      </c>
      <c r="C32" s="45"/>
      <c r="D32" s="86"/>
      <c r="E32" s="86"/>
      <c r="F32" s="45"/>
      <c r="G32" s="45"/>
      <c r="H32" s="45"/>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58</v>
      </c>
      <c r="B33" s="68" t="s">
        <v>59</v>
      </c>
      <c r="C33" s="45"/>
      <c r="D33" s="86"/>
      <c r="E33" s="86"/>
      <c r="F33" s="45">
        <v>6088050</v>
      </c>
      <c r="G33" s="45">
        <f>F33-H33</f>
        <v>581519</v>
      </c>
      <c r="H33" s="45">
        <v>5506531</v>
      </c>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60</v>
      </c>
      <c r="B34" s="68" t="s">
        <v>61</v>
      </c>
      <c r="C34" s="45"/>
      <c r="D34" s="86"/>
      <c r="E34" s="86"/>
      <c r="F34" s="45"/>
      <c r="G34" s="45"/>
      <c r="H34" s="45"/>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x14ac:dyDescent="0.3">
      <c r="A35" s="67" t="s">
        <v>62</v>
      </c>
      <c r="B35" s="68" t="s">
        <v>63</v>
      </c>
      <c r="C35" s="45"/>
      <c r="D35" s="86"/>
      <c r="E35" s="86"/>
      <c r="F35" s="45"/>
      <c r="G35" s="45"/>
      <c r="H35" s="45"/>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28.5" x14ac:dyDescent="0.3">
      <c r="A36" s="67" t="s">
        <v>64</v>
      </c>
      <c r="B36" s="71" t="s">
        <v>65</v>
      </c>
      <c r="C36" s="45"/>
      <c r="D36" s="86"/>
      <c r="E36" s="86"/>
      <c r="F36" s="45"/>
      <c r="G36" s="45"/>
      <c r="H36" s="45"/>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45" x14ac:dyDescent="0.3">
      <c r="A37" s="67" t="s">
        <v>66</v>
      </c>
      <c r="B37" s="68" t="s">
        <v>67</v>
      </c>
      <c r="C37" s="45"/>
      <c r="D37" s="86">
        <v>7000</v>
      </c>
      <c r="E37" s="86">
        <v>7000</v>
      </c>
      <c r="F37" s="45">
        <v>6537</v>
      </c>
      <c r="G37" s="45">
        <f>F37-H37</f>
        <v>741</v>
      </c>
      <c r="H37" s="45">
        <v>5796</v>
      </c>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60" x14ac:dyDescent="0.3">
      <c r="A38" s="67" t="s">
        <v>68</v>
      </c>
      <c r="B38" s="68" t="s">
        <v>69</v>
      </c>
      <c r="C38" s="45"/>
      <c r="D38" s="86"/>
      <c r="E38" s="86"/>
      <c r="F38" s="45"/>
      <c r="G38" s="45"/>
      <c r="H38" s="45"/>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45" x14ac:dyDescent="0.3">
      <c r="A39" s="67" t="s">
        <v>70</v>
      </c>
      <c r="B39" s="68" t="s">
        <v>71</v>
      </c>
      <c r="C39" s="45"/>
      <c r="D39" s="86"/>
      <c r="E39" s="86"/>
      <c r="F39" s="45"/>
      <c r="G39" s="45"/>
      <c r="H39" s="45"/>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72</v>
      </c>
      <c r="B40" s="68" t="s">
        <v>73</v>
      </c>
      <c r="C40" s="45"/>
      <c r="D40" s="86"/>
      <c r="E40" s="86"/>
      <c r="F40" s="45"/>
      <c r="G40" s="45"/>
      <c r="H40" s="45"/>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60" x14ac:dyDescent="0.3">
      <c r="A41" s="67" t="s">
        <v>74</v>
      </c>
      <c r="B41" s="68" t="s">
        <v>75</v>
      </c>
      <c r="C41" s="45"/>
      <c r="D41" s="86"/>
      <c r="E41" s="86"/>
      <c r="F41" s="45"/>
      <c r="G41" s="45"/>
      <c r="H41" s="45"/>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76</v>
      </c>
      <c r="B42" s="68" t="s">
        <v>77</v>
      </c>
      <c r="C42" s="45"/>
      <c r="D42" s="86"/>
      <c r="E42" s="86"/>
      <c r="F42" s="45">
        <v>-4</v>
      </c>
      <c r="G42" s="45">
        <f>F42-H42</f>
        <v>0</v>
      </c>
      <c r="H42" s="45">
        <v>-4</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45" x14ac:dyDescent="0.3">
      <c r="A43" s="67" t="s">
        <v>78</v>
      </c>
      <c r="B43" s="68" t="s">
        <v>79</v>
      </c>
      <c r="C43" s="45"/>
      <c r="D43" s="86">
        <v>34000</v>
      </c>
      <c r="E43" s="86">
        <v>34000</v>
      </c>
      <c r="F43" s="45">
        <v>23827</v>
      </c>
      <c r="G43" s="45">
        <f>F43-H43</f>
        <v>-572</v>
      </c>
      <c r="H43" s="45">
        <v>24399</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ht="30" customHeight="1" x14ac:dyDescent="0.3">
      <c r="A44" s="67" t="s">
        <v>80</v>
      </c>
      <c r="B44" s="68" t="s">
        <v>81</v>
      </c>
      <c r="C44" s="45"/>
      <c r="D44" s="86"/>
      <c r="E44" s="86"/>
      <c r="F44" s="45">
        <v>-635</v>
      </c>
      <c r="G44" s="45">
        <f>F44-H44</f>
        <v>-104</v>
      </c>
      <c r="H44" s="45">
        <v>-531</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82</v>
      </c>
      <c r="B45" s="68" t="s">
        <v>83</v>
      </c>
      <c r="C45" s="45"/>
      <c r="D45" s="86">
        <v>430000</v>
      </c>
      <c r="E45" s="86">
        <v>430000</v>
      </c>
      <c r="F45" s="45">
        <v>311574</v>
      </c>
      <c r="G45" s="45">
        <f>F45-H45</f>
        <v>-11122</v>
      </c>
      <c r="H45" s="45">
        <v>322696</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x14ac:dyDescent="0.3">
      <c r="A46" s="67" t="s">
        <v>84</v>
      </c>
      <c r="B46" s="68" t="s">
        <v>85</v>
      </c>
      <c r="C46" s="45"/>
      <c r="D46" s="86">
        <v>63000</v>
      </c>
      <c r="E46" s="86">
        <v>63000</v>
      </c>
      <c r="F46" s="45">
        <v>62474</v>
      </c>
      <c r="G46" s="45">
        <f>F46-H46</f>
        <v>7148</v>
      </c>
      <c r="H46" s="45">
        <v>55326</v>
      </c>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ht="45" x14ac:dyDescent="0.3">
      <c r="A47" s="72" t="s">
        <v>86</v>
      </c>
      <c r="B47" s="73" t="s">
        <v>87</v>
      </c>
      <c r="C47" s="45"/>
      <c r="D47" s="86"/>
      <c r="E47" s="86"/>
      <c r="F47" s="45"/>
      <c r="G47" s="45"/>
      <c r="H47" s="45"/>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x14ac:dyDescent="0.3">
      <c r="A48" s="72" t="s">
        <v>88</v>
      </c>
      <c r="B48" s="73" t="s">
        <v>89</v>
      </c>
      <c r="C48" s="45"/>
      <c r="D48" s="86"/>
      <c r="E48" s="86"/>
      <c r="F48" s="45"/>
      <c r="G48" s="45"/>
      <c r="H48" s="45"/>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74" s="56" customFormat="1" ht="45" x14ac:dyDescent="0.3">
      <c r="A49" s="72" t="s">
        <v>90</v>
      </c>
      <c r="B49" s="73" t="s">
        <v>91</v>
      </c>
      <c r="C49" s="45"/>
      <c r="D49" s="86"/>
      <c r="E49" s="86"/>
      <c r="F49" s="45"/>
      <c r="G49" s="45"/>
      <c r="H49" s="45"/>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c r="EU49" s="5"/>
      <c r="EV49" s="5"/>
      <c r="EW49" s="5"/>
      <c r="EX49" s="5"/>
      <c r="EY49" s="5"/>
      <c r="EZ49" s="5"/>
      <c r="FA49" s="5"/>
      <c r="FB49" s="5"/>
      <c r="FC49" s="5"/>
      <c r="FD49" s="5"/>
      <c r="FE49" s="5"/>
      <c r="FF49" s="5"/>
      <c r="FG49" s="5"/>
      <c r="FH49" s="5"/>
      <c r="FI49" s="5"/>
      <c r="FJ49" s="5"/>
      <c r="FK49" s="5"/>
      <c r="FL49" s="5"/>
      <c r="FM49" s="5"/>
      <c r="FN49" s="5"/>
      <c r="FO49" s="5"/>
      <c r="FP49" s="5"/>
      <c r="FQ49" s="5"/>
      <c r="FR49" s="5"/>
    </row>
    <row r="50" spans="1:174" ht="30" x14ac:dyDescent="0.3">
      <c r="A50" s="72" t="s">
        <v>92</v>
      </c>
      <c r="B50" s="73" t="s">
        <v>93</v>
      </c>
      <c r="C50" s="45"/>
      <c r="D50" s="86">
        <v>6535000</v>
      </c>
      <c r="E50" s="86">
        <v>6535000</v>
      </c>
      <c r="F50" s="45">
        <v>6209727</v>
      </c>
      <c r="G50" s="45">
        <f>F50-H50</f>
        <v>432759</v>
      </c>
      <c r="H50" s="45">
        <v>5776968</v>
      </c>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74" x14ac:dyDescent="0.3">
      <c r="A51" s="67" t="s">
        <v>94</v>
      </c>
      <c r="B51" s="68" t="s">
        <v>95</v>
      </c>
      <c r="C51" s="45"/>
      <c r="D51" s="86"/>
      <c r="E51" s="86"/>
      <c r="F51" s="45"/>
      <c r="G51" s="45"/>
      <c r="H51" s="45"/>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74" x14ac:dyDescent="0.3">
      <c r="A52" s="65" t="s">
        <v>96</v>
      </c>
      <c r="B52" s="66" t="s">
        <v>97</v>
      </c>
      <c r="C52" s="86">
        <f>+C53+C58</f>
        <v>0</v>
      </c>
      <c r="D52" s="86">
        <f t="shared" ref="D52:G52" si="17">+D53+D58</f>
        <v>948000</v>
      </c>
      <c r="E52" s="86">
        <f t="shared" si="17"/>
        <v>948000</v>
      </c>
      <c r="F52" s="86">
        <f t="shared" si="17"/>
        <v>993341.69</v>
      </c>
      <c r="G52" s="86">
        <f t="shared" si="17"/>
        <v>168689.90999999992</v>
      </c>
      <c r="H52" s="86">
        <f t="shared" ref="H52" si="18">+H53+H58</f>
        <v>824651.78</v>
      </c>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74" x14ac:dyDescent="0.3">
      <c r="A53" s="65" t="s">
        <v>98</v>
      </c>
      <c r="B53" s="66" t="s">
        <v>99</v>
      </c>
      <c r="C53" s="86">
        <f>+C54+C56</f>
        <v>0</v>
      </c>
      <c r="D53" s="86">
        <f t="shared" ref="D53:G53" si="19">+D54+D56</f>
        <v>0</v>
      </c>
      <c r="E53" s="86">
        <f t="shared" si="19"/>
        <v>0</v>
      </c>
      <c r="F53" s="86">
        <f t="shared" si="19"/>
        <v>0</v>
      </c>
      <c r="G53" s="86">
        <f t="shared" si="19"/>
        <v>0</v>
      </c>
      <c r="H53" s="86">
        <f t="shared" ref="H53" si="20">+H54+H56</f>
        <v>0</v>
      </c>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74" x14ac:dyDescent="0.3">
      <c r="A54" s="65" t="s">
        <v>100</v>
      </c>
      <c r="B54" s="66" t="s">
        <v>101</v>
      </c>
      <c r="C54" s="86">
        <f>+C55</f>
        <v>0</v>
      </c>
      <c r="D54" s="86">
        <f t="shared" ref="D54:H54" si="21">+D55</f>
        <v>0</v>
      </c>
      <c r="E54" s="86">
        <f t="shared" si="21"/>
        <v>0</v>
      </c>
      <c r="F54" s="86">
        <f t="shared" si="21"/>
        <v>0</v>
      </c>
      <c r="G54" s="86">
        <f t="shared" si="21"/>
        <v>0</v>
      </c>
      <c r="H54" s="86">
        <f t="shared" si="21"/>
        <v>0</v>
      </c>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74" x14ac:dyDescent="0.3">
      <c r="A55" s="67" t="s">
        <v>102</v>
      </c>
      <c r="B55" s="68" t="s">
        <v>103</v>
      </c>
      <c r="C55" s="45"/>
      <c r="D55" s="86"/>
      <c r="E55" s="86"/>
      <c r="F55" s="45"/>
      <c r="G55" s="45"/>
      <c r="H55" s="45"/>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74" x14ac:dyDescent="0.3">
      <c r="A56" s="65" t="s">
        <v>104</v>
      </c>
      <c r="B56" s="66" t="s">
        <v>105</v>
      </c>
      <c r="C56" s="86">
        <f>+C57</f>
        <v>0</v>
      </c>
      <c r="D56" s="86">
        <f t="shared" ref="D56:H56" si="22">+D57</f>
        <v>0</v>
      </c>
      <c r="E56" s="86">
        <f t="shared" si="22"/>
        <v>0</v>
      </c>
      <c r="F56" s="86">
        <f t="shared" si="22"/>
        <v>0</v>
      </c>
      <c r="G56" s="86">
        <f t="shared" si="22"/>
        <v>0</v>
      </c>
      <c r="H56" s="86">
        <f t="shared" si="22"/>
        <v>0</v>
      </c>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74" x14ac:dyDescent="0.3">
      <c r="A57" s="67" t="s">
        <v>106</v>
      </c>
      <c r="B57" s="68" t="s">
        <v>107</v>
      </c>
      <c r="C57" s="45"/>
      <c r="D57" s="86"/>
      <c r="E57" s="86"/>
      <c r="F57" s="45"/>
      <c r="G57" s="45"/>
      <c r="H57" s="45"/>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6"/>
      <c r="EI57" s="6"/>
    </row>
    <row r="58" spans="1:174" s="19" customFormat="1" x14ac:dyDescent="0.3">
      <c r="A58" s="65" t="s">
        <v>108</v>
      </c>
      <c r="B58" s="66" t="s">
        <v>109</v>
      </c>
      <c r="C58" s="86">
        <f t="shared" ref="C58:G58" si="23">+C59+C64</f>
        <v>0</v>
      </c>
      <c r="D58" s="86">
        <f t="shared" si="23"/>
        <v>948000</v>
      </c>
      <c r="E58" s="86">
        <f t="shared" si="23"/>
        <v>948000</v>
      </c>
      <c r="F58" s="86">
        <f t="shared" si="23"/>
        <v>993341.69</v>
      </c>
      <c r="G58" s="86">
        <f t="shared" si="23"/>
        <v>168689.90999999992</v>
      </c>
      <c r="H58" s="86">
        <f t="shared" ref="H58" si="24">+H59+H64</f>
        <v>824651.78</v>
      </c>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74"/>
      <c r="EK58" s="74"/>
      <c r="EL58" s="74"/>
      <c r="EM58" s="74"/>
      <c r="EN58" s="74"/>
      <c r="EO58" s="74"/>
      <c r="EP58" s="74"/>
      <c r="EQ58" s="74"/>
      <c r="ER58" s="74"/>
      <c r="ES58" s="74"/>
      <c r="ET58" s="74"/>
    </row>
    <row r="59" spans="1:174" x14ac:dyDescent="0.3">
      <c r="A59" s="65" t="s">
        <v>110</v>
      </c>
      <c r="B59" s="66" t="s">
        <v>111</v>
      </c>
      <c r="C59" s="86">
        <f>C63+C61+C62+C60</f>
        <v>0</v>
      </c>
      <c r="D59" s="86">
        <f t="shared" ref="D59:G59" si="25">D63+D61+D62+D60</f>
        <v>948000</v>
      </c>
      <c r="E59" s="86">
        <f t="shared" si="25"/>
        <v>948000</v>
      </c>
      <c r="F59" s="86">
        <f t="shared" si="25"/>
        <v>993341.69</v>
      </c>
      <c r="G59" s="86">
        <f t="shared" si="25"/>
        <v>168689.90999999992</v>
      </c>
      <c r="H59" s="86">
        <f t="shared" ref="H59" si="26">H63+H61+H62+H60</f>
        <v>824651.78</v>
      </c>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74" x14ac:dyDescent="0.3">
      <c r="A60" s="65" t="s">
        <v>516</v>
      </c>
      <c r="B60" s="66" t="s">
        <v>515</v>
      </c>
      <c r="C60" s="86"/>
      <c r="D60" s="86">
        <v>232000</v>
      </c>
      <c r="E60" s="86">
        <v>232000</v>
      </c>
      <c r="F60" s="86">
        <v>370900</v>
      </c>
      <c r="G60" s="45">
        <f>F60-H60</f>
        <v>155263</v>
      </c>
      <c r="H60" s="86">
        <v>215637</v>
      </c>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74" x14ac:dyDescent="0.3">
      <c r="A61" s="75" t="s">
        <v>112</v>
      </c>
      <c r="B61" s="66" t="s">
        <v>113</v>
      </c>
      <c r="C61" s="86"/>
      <c r="D61" s="86"/>
      <c r="E61" s="86"/>
      <c r="F61" s="86"/>
      <c r="G61" s="86"/>
      <c r="H61" s="86"/>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74" x14ac:dyDescent="0.3">
      <c r="A62" s="75" t="s">
        <v>114</v>
      </c>
      <c r="B62" s="66" t="s">
        <v>115</v>
      </c>
      <c r="C62" s="86"/>
      <c r="D62" s="86"/>
      <c r="E62" s="86"/>
      <c r="F62" s="86"/>
      <c r="G62" s="86"/>
      <c r="H62" s="86"/>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74" ht="19.5" customHeight="1" x14ac:dyDescent="0.3">
      <c r="A63" s="67" t="s">
        <v>116</v>
      </c>
      <c r="B63" s="76" t="s">
        <v>117</v>
      </c>
      <c r="C63" s="45"/>
      <c r="D63" s="86">
        <v>716000</v>
      </c>
      <c r="E63" s="86">
        <v>716000</v>
      </c>
      <c r="F63" s="45">
        <v>622441.68999999994</v>
      </c>
      <c r="G63" s="45">
        <f>F63-H63</f>
        <v>13426.909999999916</v>
      </c>
      <c r="H63" s="45">
        <v>609014.78</v>
      </c>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74" ht="30" x14ac:dyDescent="0.3">
      <c r="A64" s="65" t="s">
        <v>118</v>
      </c>
      <c r="B64" s="66" t="s">
        <v>119</v>
      </c>
      <c r="C64" s="86">
        <f>C65</f>
        <v>0</v>
      </c>
      <c r="D64" s="86">
        <f t="shared" ref="D64:H64" si="27">D65</f>
        <v>0</v>
      </c>
      <c r="E64" s="86">
        <f t="shared" si="27"/>
        <v>0</v>
      </c>
      <c r="F64" s="86">
        <f t="shared" si="27"/>
        <v>0</v>
      </c>
      <c r="G64" s="86">
        <f t="shared" si="27"/>
        <v>0</v>
      </c>
      <c r="H64" s="86">
        <f t="shared" si="27"/>
        <v>0</v>
      </c>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x14ac:dyDescent="0.3">
      <c r="A65" s="67" t="s">
        <v>120</v>
      </c>
      <c r="B65" s="76" t="s">
        <v>121</v>
      </c>
      <c r="C65" s="45"/>
      <c r="D65" s="86"/>
      <c r="E65" s="86"/>
      <c r="F65" s="45"/>
      <c r="G65" s="45"/>
      <c r="H65" s="45"/>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row>
    <row r="66" spans="1:174" s="56" customFormat="1" x14ac:dyDescent="0.3">
      <c r="A66" s="65" t="s">
        <v>122</v>
      </c>
      <c r="B66" s="66" t="s">
        <v>123</v>
      </c>
      <c r="C66" s="86">
        <f>+C67</f>
        <v>0</v>
      </c>
      <c r="D66" s="86">
        <f t="shared" ref="D66:H66" si="28">+D67</f>
        <v>72848200</v>
      </c>
      <c r="E66" s="86">
        <f t="shared" si="28"/>
        <v>72848200</v>
      </c>
      <c r="F66" s="86">
        <f t="shared" si="28"/>
        <v>74092567</v>
      </c>
      <c r="G66" s="86">
        <f t="shared" si="28"/>
        <v>1244366</v>
      </c>
      <c r="H66" s="86">
        <f t="shared" si="28"/>
        <v>72848201</v>
      </c>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5" t="s">
        <v>124</v>
      </c>
      <c r="B67" s="66" t="s">
        <v>125</v>
      </c>
      <c r="C67" s="86">
        <f>+C68+C81</f>
        <v>0</v>
      </c>
      <c r="D67" s="86">
        <f t="shared" ref="D67:G67" si="29">+D68+D81</f>
        <v>72848200</v>
      </c>
      <c r="E67" s="86">
        <f t="shared" si="29"/>
        <v>72848200</v>
      </c>
      <c r="F67" s="86">
        <f t="shared" si="29"/>
        <v>74092567</v>
      </c>
      <c r="G67" s="86">
        <f t="shared" si="29"/>
        <v>1244366</v>
      </c>
      <c r="H67" s="86">
        <f t="shared" ref="H67" si="30">+H68+H81</f>
        <v>72848201</v>
      </c>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x14ac:dyDescent="0.3">
      <c r="A68" s="65" t="s">
        <v>126</v>
      </c>
      <c r="B68" s="66" t="s">
        <v>127</v>
      </c>
      <c r="C68" s="86">
        <f>C69+C70+C71+C72+C74+C75+C76+C77+C73+C78+C79+C80</f>
        <v>0</v>
      </c>
      <c r="D68" s="86">
        <f t="shared" ref="D68:G68" si="31">D69+D70+D71+D72+D74+D75+D76+D77+D73+D78+D79+D80</f>
        <v>72848200</v>
      </c>
      <c r="E68" s="86">
        <f t="shared" si="31"/>
        <v>72848200</v>
      </c>
      <c r="F68" s="86">
        <f t="shared" si="31"/>
        <v>74092420</v>
      </c>
      <c r="G68" s="86">
        <f t="shared" si="31"/>
        <v>1244220</v>
      </c>
      <c r="H68" s="86">
        <f t="shared" ref="H68" si="32">H69+H70+H71+H72+H74+H75+H76+H77+H73+H78+H79+H80</f>
        <v>72848200</v>
      </c>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67" t="s">
        <v>128</v>
      </c>
      <c r="B69" s="76" t="s">
        <v>129</v>
      </c>
      <c r="C69" s="45"/>
      <c r="D69" s="86"/>
      <c r="E69" s="86"/>
      <c r="F69" s="45"/>
      <c r="G69" s="45"/>
      <c r="H69" s="45"/>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130</v>
      </c>
      <c r="B70" s="76" t="s">
        <v>131</v>
      </c>
      <c r="C70" s="45"/>
      <c r="D70" s="86"/>
      <c r="E70" s="86"/>
      <c r="F70" s="45"/>
      <c r="G70" s="45"/>
      <c r="H70" s="45"/>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ht="30" x14ac:dyDescent="0.3">
      <c r="A71" s="77" t="s">
        <v>132</v>
      </c>
      <c r="B71" s="76" t="s">
        <v>133</v>
      </c>
      <c r="C71" s="45"/>
      <c r="D71" s="86">
        <v>60321930</v>
      </c>
      <c r="E71" s="86">
        <v>60321930</v>
      </c>
      <c r="F71" s="45">
        <v>60321930</v>
      </c>
      <c r="G71" s="45">
        <f>F71-H71</f>
        <v>0</v>
      </c>
      <c r="H71" s="45">
        <v>60321930</v>
      </c>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134</v>
      </c>
      <c r="B72" s="78" t="s">
        <v>135</v>
      </c>
      <c r="C72" s="45"/>
      <c r="D72" s="86"/>
      <c r="E72" s="86"/>
      <c r="F72" s="45"/>
      <c r="G72" s="45"/>
      <c r="H72" s="45"/>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x14ac:dyDescent="0.3">
      <c r="A73" s="67" t="s">
        <v>136</v>
      </c>
      <c r="B73" s="78" t="s">
        <v>137</v>
      </c>
      <c r="C73" s="45"/>
      <c r="D73" s="86"/>
      <c r="E73" s="86"/>
      <c r="F73" s="45"/>
      <c r="G73" s="45"/>
      <c r="H73" s="45"/>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138</v>
      </c>
      <c r="B74" s="78" t="s">
        <v>139</v>
      </c>
      <c r="C74" s="45"/>
      <c r="D74" s="86"/>
      <c r="E74" s="86"/>
      <c r="F74" s="45"/>
      <c r="G74" s="45"/>
      <c r="H74" s="45"/>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30" x14ac:dyDescent="0.3">
      <c r="A75" s="67" t="s">
        <v>140</v>
      </c>
      <c r="B75" s="78" t="s">
        <v>141</v>
      </c>
      <c r="C75" s="45"/>
      <c r="D75" s="86"/>
      <c r="E75" s="86"/>
      <c r="F75" s="45"/>
      <c r="G75" s="45"/>
      <c r="H75" s="45"/>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142</v>
      </c>
      <c r="B76" s="78" t="s">
        <v>143</v>
      </c>
      <c r="C76" s="45"/>
      <c r="D76" s="86"/>
      <c r="E76" s="86"/>
      <c r="F76" s="45"/>
      <c r="G76" s="45"/>
      <c r="H76" s="45"/>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75" x14ac:dyDescent="0.3">
      <c r="A77" s="67" t="s">
        <v>144</v>
      </c>
      <c r="B77" s="78" t="s">
        <v>145</v>
      </c>
      <c r="C77" s="45"/>
      <c r="D77" s="86"/>
      <c r="E77" s="86"/>
      <c r="F77" s="45"/>
      <c r="G77" s="45"/>
      <c r="H77" s="45"/>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30" x14ac:dyDescent="0.3">
      <c r="A78" s="67" t="s">
        <v>146</v>
      </c>
      <c r="B78" s="78" t="s">
        <v>147</v>
      </c>
      <c r="C78" s="45"/>
      <c r="D78" s="86">
        <v>3494900</v>
      </c>
      <c r="E78" s="86">
        <v>3494900</v>
      </c>
      <c r="F78" s="45">
        <v>4739120</v>
      </c>
      <c r="G78" s="45">
        <f>F78-H78</f>
        <v>1244220</v>
      </c>
      <c r="H78" s="45">
        <v>3494900</v>
      </c>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ht="30" x14ac:dyDescent="0.3">
      <c r="A79" s="67" t="s">
        <v>148</v>
      </c>
      <c r="B79" s="78" t="s">
        <v>149</v>
      </c>
      <c r="C79" s="45"/>
      <c r="D79" s="86"/>
      <c r="E79" s="86"/>
      <c r="F79" s="45"/>
      <c r="G79" s="45"/>
      <c r="H79" s="45"/>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60" x14ac:dyDescent="0.3">
      <c r="A80" s="67" t="s">
        <v>150</v>
      </c>
      <c r="B80" s="78" t="s">
        <v>151</v>
      </c>
      <c r="C80" s="45"/>
      <c r="D80" s="86">
        <v>9031370</v>
      </c>
      <c r="E80" s="86">
        <v>9031370</v>
      </c>
      <c r="F80" s="103">
        <v>9031370</v>
      </c>
      <c r="G80" s="45">
        <f>F80-H80</f>
        <v>0</v>
      </c>
      <c r="H80" s="103">
        <v>9031370</v>
      </c>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74" s="56" customFormat="1" x14ac:dyDescent="0.3">
      <c r="A81" s="65" t="s">
        <v>152</v>
      </c>
      <c r="B81" s="66" t="s">
        <v>153</v>
      </c>
      <c r="C81" s="86">
        <f>+C82+C83+C84+C85+C86+C87+C88+C89</f>
        <v>0</v>
      </c>
      <c r="D81" s="86">
        <f t="shared" ref="D81:G81" si="33">+D82+D83+D84+D85+D86+D87+D88+D89</f>
        <v>0</v>
      </c>
      <c r="E81" s="86">
        <f t="shared" si="33"/>
        <v>0</v>
      </c>
      <c r="F81" s="86">
        <f t="shared" si="33"/>
        <v>147</v>
      </c>
      <c r="G81" s="86">
        <f t="shared" si="33"/>
        <v>146</v>
      </c>
      <c r="H81" s="86">
        <f t="shared" ref="H81" si="34">+H82+H83+H84+H85+H86+H87+H88+H89</f>
        <v>1</v>
      </c>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c r="EU81" s="5"/>
      <c r="EV81" s="5"/>
      <c r="EW81" s="5"/>
      <c r="EX81" s="5"/>
      <c r="EY81" s="5"/>
      <c r="EZ81" s="5"/>
      <c r="FA81" s="5"/>
      <c r="FB81" s="5"/>
      <c r="FC81" s="5"/>
      <c r="FD81" s="5"/>
      <c r="FE81" s="5"/>
      <c r="FF81" s="5"/>
      <c r="FG81" s="5"/>
      <c r="FH81" s="5"/>
      <c r="FI81" s="5"/>
      <c r="FJ81" s="5"/>
      <c r="FK81" s="5"/>
      <c r="FL81" s="5"/>
      <c r="FM81" s="5"/>
      <c r="FN81" s="5"/>
      <c r="FO81" s="5"/>
      <c r="FP81" s="5"/>
      <c r="FQ81" s="5"/>
      <c r="FR81" s="5"/>
    </row>
    <row r="82" spans="1:174" ht="30" x14ac:dyDescent="0.3">
      <c r="A82" s="79" t="s">
        <v>154</v>
      </c>
      <c r="B82" s="68" t="s">
        <v>155</v>
      </c>
      <c r="C82" s="45"/>
      <c r="D82" s="86"/>
      <c r="E82" s="86"/>
      <c r="F82" s="45"/>
      <c r="G82" s="45"/>
      <c r="H82" s="45"/>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74" ht="30" x14ac:dyDescent="0.3">
      <c r="A83" s="79" t="s">
        <v>156</v>
      </c>
      <c r="B83" s="35" t="s">
        <v>135</v>
      </c>
      <c r="C83" s="45"/>
      <c r="D83" s="86"/>
      <c r="E83" s="86"/>
      <c r="F83" s="45"/>
      <c r="G83" s="45"/>
      <c r="H83" s="45"/>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74" ht="45" x14ac:dyDescent="0.3">
      <c r="A84" s="67" t="s">
        <v>157</v>
      </c>
      <c r="B84" s="68" t="s">
        <v>158</v>
      </c>
      <c r="C84" s="45"/>
      <c r="D84" s="86"/>
      <c r="E84" s="86"/>
      <c r="F84" s="103">
        <v>1</v>
      </c>
      <c r="G84" s="45">
        <f>F84-H84</f>
        <v>0</v>
      </c>
      <c r="H84" s="103">
        <v>1</v>
      </c>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74" ht="45" x14ac:dyDescent="0.3">
      <c r="A85" s="67" t="s">
        <v>159</v>
      </c>
      <c r="B85" s="68" t="s">
        <v>160</v>
      </c>
      <c r="C85" s="45"/>
      <c r="D85" s="86"/>
      <c r="E85" s="86"/>
      <c r="F85" s="45">
        <v>17</v>
      </c>
      <c r="G85" s="45">
        <v>17</v>
      </c>
      <c r="H85" s="45"/>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6"/>
      <c r="EI85" s="6"/>
    </row>
    <row r="86" spans="1:174" ht="30" x14ac:dyDescent="0.3">
      <c r="A86" s="67" t="s">
        <v>161</v>
      </c>
      <c r="B86" s="68" t="s">
        <v>139</v>
      </c>
      <c r="C86" s="45"/>
      <c r="D86" s="86"/>
      <c r="E86" s="86"/>
      <c r="F86" s="45"/>
      <c r="G86" s="45"/>
      <c r="H86" s="45"/>
      <c r="T86" s="6"/>
      <c r="AT86" s="6"/>
      <c r="AU86" s="6"/>
      <c r="AV86" s="6"/>
      <c r="BN86" s="6"/>
    </row>
    <row r="87" spans="1:174" ht="30" x14ac:dyDescent="0.3">
      <c r="A87" s="71" t="s">
        <v>162</v>
      </c>
      <c r="B87" s="80" t="s">
        <v>163</v>
      </c>
      <c r="C87" s="45"/>
      <c r="D87" s="86"/>
      <c r="E87" s="86"/>
      <c r="F87" s="45"/>
      <c r="G87" s="45"/>
      <c r="H87" s="45"/>
      <c r="AT87" s="6"/>
      <c r="AU87" s="6"/>
      <c r="AV87" s="6"/>
      <c r="BN87" s="6"/>
    </row>
    <row r="88" spans="1:174" ht="75" x14ac:dyDescent="0.3">
      <c r="A88" s="81" t="s">
        <v>164</v>
      </c>
      <c r="B88" s="82" t="s">
        <v>165</v>
      </c>
      <c r="C88" s="45"/>
      <c r="D88" s="86"/>
      <c r="E88" s="86"/>
      <c r="F88" s="45">
        <v>129</v>
      </c>
      <c r="G88" s="45">
        <v>129</v>
      </c>
      <c r="H88" s="45"/>
      <c r="AT88" s="6"/>
      <c r="AU88" s="6"/>
      <c r="AV88" s="6"/>
      <c r="BN88" s="6"/>
    </row>
    <row r="89" spans="1:174" ht="45" x14ac:dyDescent="0.3">
      <c r="A89" s="81" t="s">
        <v>166</v>
      </c>
      <c r="B89" s="83" t="s">
        <v>167</v>
      </c>
      <c r="C89" s="45"/>
      <c r="D89" s="86"/>
      <c r="E89" s="86"/>
      <c r="F89" s="45"/>
      <c r="G89" s="45"/>
      <c r="H89" s="45"/>
      <c r="AT89" s="6"/>
      <c r="AU89" s="6"/>
      <c r="AV89" s="6"/>
      <c r="BN89" s="6"/>
    </row>
    <row r="90" spans="1:174" ht="45" x14ac:dyDescent="0.3">
      <c r="A90" s="81" t="s">
        <v>168</v>
      </c>
      <c r="B90" s="84" t="s">
        <v>169</v>
      </c>
      <c r="C90" s="86">
        <f>C91</f>
        <v>0</v>
      </c>
      <c r="D90" s="86">
        <f t="shared" ref="D90:H91" si="35">D91</f>
        <v>0</v>
      </c>
      <c r="E90" s="86">
        <f t="shared" si="35"/>
        <v>0</v>
      </c>
      <c r="F90" s="86">
        <f t="shared" si="35"/>
        <v>0</v>
      </c>
      <c r="G90" s="86">
        <f t="shared" si="35"/>
        <v>0</v>
      </c>
      <c r="H90" s="86">
        <f t="shared" si="35"/>
        <v>0</v>
      </c>
      <c r="AT90" s="6"/>
      <c r="AU90" s="6"/>
      <c r="AV90" s="6"/>
      <c r="BN90" s="6"/>
    </row>
    <row r="91" spans="1:174" x14ac:dyDescent="0.3">
      <c r="A91" s="81" t="s">
        <v>170</v>
      </c>
      <c r="B91" s="83" t="s">
        <v>171</v>
      </c>
      <c r="C91" s="86">
        <f>C92</f>
        <v>0</v>
      </c>
      <c r="D91" s="86">
        <f t="shared" si="35"/>
        <v>0</v>
      </c>
      <c r="E91" s="86">
        <f t="shared" si="35"/>
        <v>0</v>
      </c>
      <c r="F91" s="86">
        <f t="shared" si="35"/>
        <v>0</v>
      </c>
      <c r="G91" s="86">
        <f t="shared" si="35"/>
        <v>0</v>
      </c>
      <c r="H91" s="86">
        <f t="shared" si="35"/>
        <v>0</v>
      </c>
      <c r="AT91" s="6"/>
      <c r="AU91" s="6"/>
      <c r="AV91" s="6"/>
      <c r="BN91" s="6"/>
    </row>
    <row r="92" spans="1:174" x14ac:dyDescent="0.3">
      <c r="A92" s="81" t="s">
        <v>172</v>
      </c>
      <c r="B92" s="83" t="s">
        <v>173</v>
      </c>
      <c r="C92" s="86"/>
      <c r="D92" s="86"/>
      <c r="E92" s="86"/>
      <c r="F92" s="45"/>
      <c r="G92" s="45"/>
      <c r="H92" s="45"/>
      <c r="BN92" s="6"/>
    </row>
    <row r="93" spans="1:174" ht="45" x14ac:dyDescent="0.3">
      <c r="A93" s="81" t="s">
        <v>471</v>
      </c>
      <c r="B93" s="84" t="s">
        <v>169</v>
      </c>
      <c r="C93" s="86">
        <f>C94+C97</f>
        <v>0</v>
      </c>
      <c r="D93" s="86">
        <f t="shared" ref="D93:G93" si="36">D94+D97</f>
        <v>0</v>
      </c>
      <c r="E93" s="86">
        <f t="shared" si="36"/>
        <v>0</v>
      </c>
      <c r="F93" s="86">
        <f t="shared" si="36"/>
        <v>0</v>
      </c>
      <c r="G93" s="86">
        <f t="shared" si="36"/>
        <v>0</v>
      </c>
      <c r="H93" s="86">
        <f t="shared" ref="H93" si="37">H94+H97</f>
        <v>0</v>
      </c>
      <c r="BN93" s="6"/>
    </row>
    <row r="94" spans="1:174" x14ac:dyDescent="0.3">
      <c r="A94" s="81" t="s">
        <v>472</v>
      </c>
      <c r="B94" s="83" t="s">
        <v>171</v>
      </c>
      <c r="C94" s="86">
        <f>C95+C96</f>
        <v>0</v>
      </c>
      <c r="D94" s="86">
        <f t="shared" ref="D94:H94" si="38">D95</f>
        <v>0</v>
      </c>
      <c r="E94" s="86">
        <f t="shared" si="38"/>
        <v>0</v>
      </c>
      <c r="F94" s="86">
        <f t="shared" si="38"/>
        <v>0</v>
      </c>
      <c r="G94" s="86">
        <f t="shared" si="38"/>
        <v>0</v>
      </c>
      <c r="H94" s="86">
        <f t="shared" si="38"/>
        <v>0</v>
      </c>
      <c r="BN94" s="6"/>
    </row>
    <row r="95" spans="1:174" x14ac:dyDescent="0.3">
      <c r="A95" s="81" t="s">
        <v>473</v>
      </c>
      <c r="B95" s="83" t="s">
        <v>466</v>
      </c>
      <c r="C95" s="86"/>
      <c r="D95" s="86"/>
      <c r="E95" s="86"/>
      <c r="F95" s="45"/>
      <c r="G95" s="45"/>
      <c r="H95" s="45"/>
      <c r="BN95" s="6"/>
    </row>
    <row r="96" spans="1:174" x14ac:dyDescent="0.3">
      <c r="A96" s="81" t="s">
        <v>497</v>
      </c>
      <c r="B96" s="83" t="s">
        <v>496</v>
      </c>
      <c r="C96" s="86"/>
      <c r="D96" s="86"/>
      <c r="E96" s="86"/>
      <c r="F96" s="45"/>
      <c r="G96" s="45"/>
      <c r="H96" s="45"/>
      <c r="BN96" s="6"/>
    </row>
    <row r="97" spans="1:174" ht="30" x14ac:dyDescent="0.3">
      <c r="A97" s="81" t="s">
        <v>500</v>
      </c>
      <c r="B97" s="84" t="s">
        <v>499</v>
      </c>
      <c r="C97" s="86">
        <f>C98+C99</f>
        <v>0</v>
      </c>
      <c r="D97" s="86">
        <f t="shared" ref="D97:G97" si="39">D98+D99</f>
        <v>0</v>
      </c>
      <c r="E97" s="86">
        <f t="shared" si="39"/>
        <v>0</v>
      </c>
      <c r="F97" s="86">
        <f t="shared" si="39"/>
        <v>0</v>
      </c>
      <c r="G97" s="86">
        <f t="shared" si="39"/>
        <v>0</v>
      </c>
      <c r="H97" s="86">
        <f t="shared" ref="H97" si="40">H98+H99</f>
        <v>0</v>
      </c>
      <c r="BN97" s="6"/>
    </row>
    <row r="98" spans="1:174" x14ac:dyDescent="0.3">
      <c r="A98" s="81" t="s">
        <v>501</v>
      </c>
      <c r="B98" s="83" t="s">
        <v>466</v>
      </c>
      <c r="C98" s="86"/>
      <c r="D98" s="86"/>
      <c r="E98" s="86"/>
      <c r="F98" s="45"/>
      <c r="G98" s="45"/>
      <c r="H98" s="45"/>
      <c r="BN98" s="6"/>
    </row>
    <row r="99" spans="1:174" x14ac:dyDescent="0.3">
      <c r="A99" s="81" t="s">
        <v>502</v>
      </c>
      <c r="B99" s="83" t="s">
        <v>496</v>
      </c>
      <c r="C99" s="86"/>
      <c r="D99" s="86"/>
      <c r="E99" s="86"/>
      <c r="F99" s="45"/>
      <c r="G99" s="45"/>
      <c r="H99" s="45"/>
      <c r="BN99" s="6"/>
    </row>
    <row r="100" spans="1:174" ht="30" x14ac:dyDescent="0.3">
      <c r="A100" s="84" t="s">
        <v>474</v>
      </c>
      <c r="B100" s="84" t="s">
        <v>174</v>
      </c>
      <c r="C100" s="86">
        <f>C101+C103</f>
        <v>0</v>
      </c>
      <c r="D100" s="86">
        <f t="shared" ref="D100:G100" si="41">D101+D103</f>
        <v>0</v>
      </c>
      <c r="E100" s="86">
        <f t="shared" si="41"/>
        <v>0</v>
      </c>
      <c r="F100" s="86">
        <f t="shared" si="41"/>
        <v>0</v>
      </c>
      <c r="G100" s="86">
        <f t="shared" si="41"/>
        <v>0</v>
      </c>
      <c r="H100" s="86">
        <f t="shared" ref="H100" si="42">H101+H103</f>
        <v>0</v>
      </c>
      <c r="BN100" s="6"/>
    </row>
    <row r="101" spans="1:174" s="56" customFormat="1" ht="45" x14ac:dyDescent="0.3">
      <c r="A101" s="84" t="s">
        <v>175</v>
      </c>
      <c r="B101" s="84" t="s">
        <v>169</v>
      </c>
      <c r="C101" s="86">
        <f>C102</f>
        <v>0</v>
      </c>
      <c r="D101" s="86">
        <f t="shared" ref="D101:H101" si="43">D102</f>
        <v>0</v>
      </c>
      <c r="E101" s="86">
        <f t="shared" si="43"/>
        <v>0</v>
      </c>
      <c r="F101" s="86">
        <f t="shared" si="43"/>
        <v>0</v>
      </c>
      <c r="G101" s="86">
        <f t="shared" si="43"/>
        <v>0</v>
      </c>
      <c r="H101" s="86">
        <f t="shared" si="43"/>
        <v>0</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ht="30" x14ac:dyDescent="0.3">
      <c r="A102" s="83" t="s">
        <v>176</v>
      </c>
      <c r="B102" s="83" t="s">
        <v>177</v>
      </c>
      <c r="C102" s="86"/>
      <c r="D102" s="86"/>
      <c r="E102" s="86"/>
      <c r="F102" s="86"/>
      <c r="G102" s="86"/>
      <c r="H102" s="86"/>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x14ac:dyDescent="0.3">
      <c r="A103" s="83"/>
      <c r="B103" s="83" t="s">
        <v>467</v>
      </c>
      <c r="C103" s="86">
        <f>C104</f>
        <v>0</v>
      </c>
      <c r="D103" s="86">
        <f t="shared" ref="D103:H105" si="44">D104</f>
        <v>0</v>
      </c>
      <c r="E103" s="86">
        <f t="shared" si="44"/>
        <v>0</v>
      </c>
      <c r="F103" s="86">
        <f t="shared" si="44"/>
        <v>0</v>
      </c>
      <c r="G103" s="86">
        <f t="shared" si="44"/>
        <v>0</v>
      </c>
      <c r="H103" s="86">
        <f t="shared" si="44"/>
        <v>0</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83" t="s">
        <v>475</v>
      </c>
      <c r="B104" s="83" t="s">
        <v>468</v>
      </c>
      <c r="C104" s="86">
        <f>C105</f>
        <v>0</v>
      </c>
      <c r="D104" s="86">
        <f t="shared" si="44"/>
        <v>0</v>
      </c>
      <c r="E104" s="86">
        <f t="shared" si="44"/>
        <v>0</v>
      </c>
      <c r="F104" s="86">
        <f t="shared" si="44"/>
        <v>0</v>
      </c>
      <c r="G104" s="86">
        <f t="shared" si="44"/>
        <v>0</v>
      </c>
      <c r="H104" s="86">
        <f t="shared" si="44"/>
        <v>0</v>
      </c>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ht="30" x14ac:dyDescent="0.3">
      <c r="A105" s="83" t="s">
        <v>476</v>
      </c>
      <c r="B105" s="83" t="s">
        <v>469</v>
      </c>
      <c r="C105" s="86">
        <f>C106</f>
        <v>0</v>
      </c>
      <c r="D105" s="86">
        <f t="shared" si="44"/>
        <v>0</v>
      </c>
      <c r="E105" s="86">
        <f t="shared" si="44"/>
        <v>0</v>
      </c>
      <c r="F105" s="86">
        <f t="shared" si="44"/>
        <v>0</v>
      </c>
      <c r="G105" s="86">
        <f t="shared" si="44"/>
        <v>0</v>
      </c>
      <c r="H105" s="86">
        <f t="shared" si="44"/>
        <v>0</v>
      </c>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x14ac:dyDescent="0.3">
      <c r="A106" s="83" t="s">
        <v>477</v>
      </c>
      <c r="B106" s="83" t="s">
        <v>470</v>
      </c>
      <c r="C106" s="45"/>
      <c r="D106" s="86"/>
      <c r="E106" s="86"/>
      <c r="F106" s="45"/>
      <c r="G106" s="45"/>
      <c r="H106" s="45"/>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s="56" customFormat="1" x14ac:dyDescent="0.3">
      <c r="A107" s="84" t="s">
        <v>178</v>
      </c>
      <c r="B107" s="84" t="s">
        <v>179</v>
      </c>
      <c r="C107" s="86">
        <f>C108</f>
        <v>0</v>
      </c>
      <c r="D107" s="86">
        <f t="shared" ref="D107:H107" si="45">D108</f>
        <v>0</v>
      </c>
      <c r="E107" s="86">
        <f t="shared" si="45"/>
        <v>0</v>
      </c>
      <c r="F107" s="86">
        <f t="shared" si="45"/>
        <v>-459947.4</v>
      </c>
      <c r="G107" s="86">
        <f t="shared" si="45"/>
        <v>46877</v>
      </c>
      <c r="H107" s="86">
        <f t="shared" si="45"/>
        <v>-506824.4</v>
      </c>
      <c r="BN107" s="6"/>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row>
    <row r="108" spans="1:174" s="56" customFormat="1" ht="30" x14ac:dyDescent="0.3">
      <c r="A108" s="83" t="s">
        <v>180</v>
      </c>
      <c r="B108" s="83" t="s">
        <v>181</v>
      </c>
      <c r="C108" s="45"/>
      <c r="D108" s="86"/>
      <c r="E108" s="86"/>
      <c r="F108" s="45">
        <v>-459947.4</v>
      </c>
      <c r="G108" s="45">
        <f>F108-H108</f>
        <v>46877</v>
      </c>
      <c r="H108" s="45">
        <v>-506824.4</v>
      </c>
      <c r="BN108" s="6"/>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row>
    <row r="109" spans="1:174" s="56" customFormat="1" x14ac:dyDescent="0.3">
      <c r="A109" s="53"/>
      <c r="B109" s="5"/>
      <c r="C109" s="5"/>
      <c r="D109" s="46"/>
      <c r="E109" s="46"/>
      <c r="F109" s="5"/>
      <c r="G109" s="5"/>
      <c r="BN109" s="6"/>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row>
    <row r="110" spans="1:174" s="56" customFormat="1" x14ac:dyDescent="0.3">
      <c r="A110" s="53"/>
      <c r="B110" s="109" t="s">
        <v>520</v>
      </c>
      <c r="C110" s="109"/>
      <c r="D110" s="109" t="s">
        <v>521</v>
      </c>
      <c r="E110" s="109"/>
      <c r="F110" s="109"/>
      <c r="G110" s="109" t="s">
        <v>522</v>
      </c>
      <c r="BN110" s="6"/>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row>
    <row r="111" spans="1:174" x14ac:dyDescent="0.3">
      <c r="B111" s="109" t="s">
        <v>523</v>
      </c>
      <c r="C111" s="109"/>
      <c r="D111" s="109" t="s">
        <v>524</v>
      </c>
      <c r="E111" s="109"/>
      <c r="F111" s="109"/>
      <c r="G111" s="109" t="s">
        <v>525</v>
      </c>
    </row>
  </sheetData>
  <protectedRanges>
    <protectedRange sqref="F80 H80" name="Zonă1_16" securityDescriptor="O:WDG:WDD:(A;;CC;;;AN)(A;;CC;;;AU)(A;;CC;;;WD)"/>
  </protectedRanges>
  <mergeCells count="26">
    <mergeCell ref="AG4:AK4"/>
    <mergeCell ref="H4:L4"/>
    <mergeCell ref="M4:Q4"/>
    <mergeCell ref="R4:V4"/>
    <mergeCell ref="W4:AA4"/>
    <mergeCell ref="AB4:AF4"/>
    <mergeCell ref="CO4:CS4"/>
    <mergeCell ref="AL4:AP4"/>
    <mergeCell ref="AQ4:AU4"/>
    <mergeCell ref="AV4:AZ4"/>
    <mergeCell ref="BA4:BE4"/>
    <mergeCell ref="BF4:BJ4"/>
    <mergeCell ref="BK4:BO4"/>
    <mergeCell ref="BP4:BT4"/>
    <mergeCell ref="BU4:BY4"/>
    <mergeCell ref="BZ4:CD4"/>
    <mergeCell ref="CE4:CI4"/>
    <mergeCell ref="CJ4:CN4"/>
    <mergeCell ref="DX4:EB4"/>
    <mergeCell ref="EC4:EG4"/>
    <mergeCell ref="CT4:CX4"/>
    <mergeCell ref="CY4:DC4"/>
    <mergeCell ref="DD4:DH4"/>
    <mergeCell ref="DI4:DM4"/>
    <mergeCell ref="DN4:DR4"/>
    <mergeCell ref="DS4:DW4"/>
  </mergeCells>
  <pageMargins left="0.74803149606299213" right="0.74803149606299213" top="0.98425196850393704" bottom="0.98425196850393704" header="0.51181102362204722" footer="0.51181102362204722"/>
  <pageSetup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293"/>
  <sheetViews>
    <sheetView tabSelected="1" zoomScale="90" zoomScaleNormal="90" workbookViewId="0">
      <pane xSplit="3" ySplit="6" topLeftCell="D19" activePane="bottomRight" state="frozen"/>
      <selection activeCell="G7" sqref="G7:H209"/>
      <selection pane="topRight" activeCell="G7" sqref="G7:H209"/>
      <selection pane="bottomLeft" activeCell="G7" sqref="G7:H209"/>
      <selection pane="bottomRight" activeCell="H33" sqref="H33"/>
    </sheetView>
  </sheetViews>
  <sheetFormatPr defaultRowHeight="15" x14ac:dyDescent="0.3"/>
  <cols>
    <col min="1" max="1" width="14.28515625" style="1" customWidth="1"/>
    <col min="2" max="2" width="71.28515625" style="4" customWidth="1"/>
    <col min="3" max="3" width="7.85546875" style="4" customWidth="1"/>
    <col min="4" max="4" width="15.5703125" style="4" customWidth="1"/>
    <col min="5" max="5" width="15" style="4" customWidth="1"/>
    <col min="6" max="6" width="15.7109375" style="4" bestFit="1" customWidth="1"/>
    <col min="7" max="7" width="15.42578125" style="4" bestFit="1" customWidth="1"/>
    <col min="8" max="8" width="14.5703125" style="4" bestFit="1" customWidth="1"/>
    <col min="9" max="9" width="15.42578125" style="5" customWidth="1"/>
    <col min="10" max="16384" width="9.140625" style="5"/>
  </cols>
  <sheetData>
    <row r="1" spans="1:9" ht="17.25" x14ac:dyDescent="0.3">
      <c r="B1" s="2" t="s">
        <v>526</v>
      </c>
      <c r="C1" s="3"/>
    </row>
    <row r="2" spans="1:9" x14ac:dyDescent="0.3">
      <c r="B2" s="3"/>
      <c r="C2" s="3"/>
    </row>
    <row r="3" spans="1:9" x14ac:dyDescent="0.3">
      <c r="B3" s="3"/>
      <c r="C3" s="3"/>
      <c r="D3" s="6"/>
    </row>
    <row r="4" spans="1:9" x14ac:dyDescent="0.3">
      <c r="D4" s="7"/>
      <c r="E4" s="7"/>
      <c r="F4" s="8"/>
      <c r="G4" s="9"/>
      <c r="H4" s="98" t="s">
        <v>465</v>
      </c>
    </row>
    <row r="5" spans="1:9" s="13" customFormat="1" ht="90" x14ac:dyDescent="0.2">
      <c r="A5" s="10" t="s">
        <v>1</v>
      </c>
      <c r="B5" s="11" t="s">
        <v>2</v>
      </c>
      <c r="C5" s="11" t="s">
        <v>3</v>
      </c>
      <c r="D5" s="11" t="s">
        <v>182</v>
      </c>
      <c r="E5" s="12" t="s">
        <v>183</v>
      </c>
      <c r="F5" s="12" t="s">
        <v>184</v>
      </c>
      <c r="G5" s="11" t="s">
        <v>185</v>
      </c>
      <c r="H5" s="11" t="s">
        <v>186</v>
      </c>
    </row>
    <row r="6" spans="1:9" x14ac:dyDescent="0.3">
      <c r="A6" s="14"/>
      <c r="B6" s="15" t="s">
        <v>187</v>
      </c>
      <c r="C6" s="15"/>
      <c r="D6" s="16"/>
      <c r="E6" s="16"/>
      <c r="F6" s="16"/>
      <c r="G6" s="16"/>
      <c r="H6" s="16"/>
    </row>
    <row r="7" spans="1:9" s="19" customFormat="1" ht="16.5" customHeight="1" x14ac:dyDescent="0.3">
      <c r="A7" s="17" t="s">
        <v>200</v>
      </c>
      <c r="B7" s="18" t="s">
        <v>188</v>
      </c>
      <c r="C7" s="87">
        <f t="shared" ref="C7" si="0">+C8+C16</f>
        <v>0</v>
      </c>
      <c r="D7" s="87">
        <f t="shared" ref="D7:H7" si="1">+D8+D16</f>
        <v>506837650</v>
      </c>
      <c r="E7" s="87">
        <f t="shared" si="1"/>
        <v>489539960</v>
      </c>
      <c r="F7" s="87">
        <f t="shared" si="1"/>
        <v>489539960</v>
      </c>
      <c r="G7" s="87">
        <f t="shared" si="1"/>
        <v>452592661.24000001</v>
      </c>
      <c r="H7" s="87">
        <f t="shared" si="1"/>
        <v>40034389.960000001</v>
      </c>
      <c r="I7" s="87">
        <f t="shared" ref="I7" si="2">+I8+I16</f>
        <v>412558271.27999997</v>
      </c>
    </row>
    <row r="8" spans="1:9" s="19" customFormat="1" x14ac:dyDescent="0.3">
      <c r="A8" s="17" t="s">
        <v>202</v>
      </c>
      <c r="B8" s="20" t="s">
        <v>189</v>
      </c>
      <c r="C8" s="88">
        <f t="shared" ref="C8:H8" si="3">+C9+C10+C13+C11+C12+C15+C247+C14</f>
        <v>0</v>
      </c>
      <c r="D8" s="88">
        <f t="shared" si="3"/>
        <v>506835650</v>
      </c>
      <c r="E8" s="88">
        <f t="shared" si="3"/>
        <v>489537960</v>
      </c>
      <c r="F8" s="88">
        <f t="shared" si="3"/>
        <v>489537960</v>
      </c>
      <c r="G8" s="88">
        <f t="shared" si="3"/>
        <v>452592661.24000001</v>
      </c>
      <c r="H8" s="88">
        <f t="shared" si="3"/>
        <v>40034389.960000001</v>
      </c>
      <c r="I8" s="88">
        <f t="shared" ref="I8" si="4">+I9+I10+I13+I11+I12+I15+I247+I14</f>
        <v>412558271.27999997</v>
      </c>
    </row>
    <row r="9" spans="1:9" s="19" customFormat="1" x14ac:dyDescent="0.3">
      <c r="A9" s="17" t="s">
        <v>204</v>
      </c>
      <c r="B9" s="20" t="s">
        <v>190</v>
      </c>
      <c r="C9" s="88">
        <f t="shared" ref="C9" si="5">+C23</f>
        <v>0</v>
      </c>
      <c r="D9" s="88">
        <f t="shared" ref="D9:H9" si="6">+D23</f>
        <v>5055980</v>
      </c>
      <c r="E9" s="88">
        <f t="shared" si="6"/>
        <v>5055980</v>
      </c>
      <c r="F9" s="88">
        <f t="shared" si="6"/>
        <v>5055980</v>
      </c>
      <c r="G9" s="88">
        <f t="shared" si="6"/>
        <v>4548883</v>
      </c>
      <c r="H9" s="88">
        <f t="shared" si="6"/>
        <v>374968</v>
      </c>
      <c r="I9" s="88">
        <f t="shared" ref="I9" si="7">+I23</f>
        <v>4173915</v>
      </c>
    </row>
    <row r="10" spans="1:9" s="19" customFormat="1" ht="16.5" customHeight="1" x14ac:dyDescent="0.3">
      <c r="A10" s="17" t="s">
        <v>205</v>
      </c>
      <c r="B10" s="20" t="s">
        <v>191</v>
      </c>
      <c r="C10" s="88">
        <f t="shared" ref="C10" si="8">+C44</f>
        <v>0</v>
      </c>
      <c r="D10" s="88">
        <f t="shared" ref="D10:H10" si="9">+D44</f>
        <v>345919400</v>
      </c>
      <c r="E10" s="88">
        <f t="shared" si="9"/>
        <v>328621710</v>
      </c>
      <c r="F10" s="88">
        <f t="shared" si="9"/>
        <v>328621710</v>
      </c>
      <c r="G10" s="88">
        <f t="shared" si="9"/>
        <v>311246437.06999999</v>
      </c>
      <c r="H10" s="88">
        <f t="shared" si="9"/>
        <v>26811690.230000008</v>
      </c>
      <c r="I10" s="88">
        <f t="shared" ref="I10" si="10">+I44</f>
        <v>284434746.83999997</v>
      </c>
    </row>
    <row r="11" spans="1:9" s="19" customFormat="1" x14ac:dyDescent="0.3">
      <c r="A11" s="17" t="s">
        <v>207</v>
      </c>
      <c r="B11" s="20" t="s">
        <v>192</v>
      </c>
      <c r="C11" s="88">
        <f t="shared" ref="C11" si="11">+C72</f>
        <v>0</v>
      </c>
      <c r="D11" s="88">
        <f t="shared" ref="D11:H11" si="12">+D72</f>
        <v>0</v>
      </c>
      <c r="E11" s="88">
        <f t="shared" si="12"/>
        <v>0</v>
      </c>
      <c r="F11" s="88">
        <f t="shared" si="12"/>
        <v>0</v>
      </c>
      <c r="G11" s="88">
        <f t="shared" si="12"/>
        <v>0</v>
      </c>
      <c r="H11" s="88">
        <f t="shared" si="12"/>
        <v>0</v>
      </c>
      <c r="I11" s="88">
        <f t="shared" ref="I11" si="13">+I72</f>
        <v>0</v>
      </c>
    </row>
    <row r="12" spans="1:9" s="19" customFormat="1" ht="30" x14ac:dyDescent="0.3">
      <c r="A12" s="17" t="s">
        <v>208</v>
      </c>
      <c r="B12" s="20" t="s">
        <v>193</v>
      </c>
      <c r="C12" s="88">
        <f t="shared" ref="C12" si="14">C248</f>
        <v>0</v>
      </c>
      <c r="D12" s="88">
        <f t="shared" ref="D12:H12" si="15">D248</f>
        <v>133959000</v>
      </c>
      <c r="E12" s="88">
        <f t="shared" si="15"/>
        <v>133959000</v>
      </c>
      <c r="F12" s="88">
        <f t="shared" si="15"/>
        <v>133959000</v>
      </c>
      <c r="G12" s="88">
        <f t="shared" si="15"/>
        <v>120502784</v>
      </c>
      <c r="H12" s="88">
        <f t="shared" si="15"/>
        <v>10749628</v>
      </c>
      <c r="I12" s="88">
        <f t="shared" ref="I12" si="16">I248</f>
        <v>109753156</v>
      </c>
    </row>
    <row r="13" spans="1:9" s="19" customFormat="1" ht="16.5" customHeight="1" x14ac:dyDescent="0.3">
      <c r="A13" s="17" t="s">
        <v>209</v>
      </c>
      <c r="B13" s="20" t="s">
        <v>194</v>
      </c>
      <c r="C13" s="88">
        <f t="shared" ref="C13" si="17">C265</f>
        <v>0</v>
      </c>
      <c r="D13" s="88">
        <f t="shared" ref="D13:H13" si="18">D265</f>
        <v>21901270</v>
      </c>
      <c r="E13" s="88">
        <f t="shared" si="18"/>
        <v>21901270</v>
      </c>
      <c r="F13" s="88">
        <f t="shared" si="18"/>
        <v>21901270</v>
      </c>
      <c r="G13" s="88">
        <f t="shared" si="18"/>
        <v>20720676.379999999</v>
      </c>
      <c r="H13" s="88">
        <f t="shared" si="18"/>
        <v>2099766</v>
      </c>
      <c r="I13" s="88">
        <f t="shared" ref="I13" si="19">I265</f>
        <v>18620910.379999999</v>
      </c>
    </row>
    <row r="14" spans="1:9" s="19" customFormat="1" ht="30" x14ac:dyDescent="0.3">
      <c r="A14" s="17" t="s">
        <v>211</v>
      </c>
      <c r="B14" s="20" t="s">
        <v>195</v>
      </c>
      <c r="C14" s="88">
        <f t="shared" ref="C14" si="20">C272</f>
        <v>0</v>
      </c>
      <c r="D14" s="88">
        <f t="shared" ref="D14:H14" si="21">D272</f>
        <v>0</v>
      </c>
      <c r="E14" s="88">
        <f t="shared" si="21"/>
        <v>0</v>
      </c>
      <c r="F14" s="88">
        <f t="shared" si="21"/>
        <v>0</v>
      </c>
      <c r="G14" s="88">
        <f t="shared" si="21"/>
        <v>0</v>
      </c>
      <c r="H14" s="88">
        <f t="shared" si="21"/>
        <v>0</v>
      </c>
      <c r="I14" s="88">
        <f t="shared" ref="I14" si="22">I272</f>
        <v>0</v>
      </c>
    </row>
    <row r="15" spans="1:9" s="19" customFormat="1" ht="16.5" customHeight="1" x14ac:dyDescent="0.3">
      <c r="A15" s="17" t="s">
        <v>213</v>
      </c>
      <c r="B15" s="20" t="s">
        <v>197</v>
      </c>
      <c r="C15" s="88">
        <f t="shared" ref="C15" si="23">C75</f>
        <v>0</v>
      </c>
      <c r="D15" s="88">
        <f t="shared" ref="D15:H15" si="24">D75</f>
        <v>0</v>
      </c>
      <c r="E15" s="88">
        <f t="shared" si="24"/>
        <v>0</v>
      </c>
      <c r="F15" s="88">
        <f t="shared" si="24"/>
        <v>0</v>
      </c>
      <c r="G15" s="88">
        <f t="shared" si="24"/>
        <v>0</v>
      </c>
      <c r="H15" s="88">
        <f t="shared" si="24"/>
        <v>0</v>
      </c>
      <c r="I15" s="88">
        <f t="shared" ref="I15" si="25">I75</f>
        <v>0</v>
      </c>
    </row>
    <row r="16" spans="1:9" s="19" customFormat="1" ht="16.5" customHeight="1" x14ac:dyDescent="0.3">
      <c r="A16" s="17" t="s">
        <v>215</v>
      </c>
      <c r="B16" s="20" t="s">
        <v>198</v>
      </c>
      <c r="C16" s="88">
        <f t="shared" ref="C16:C17" si="26">C78</f>
        <v>0</v>
      </c>
      <c r="D16" s="88">
        <f t="shared" ref="D16:H16" si="27">D78</f>
        <v>2000</v>
      </c>
      <c r="E16" s="88">
        <f t="shared" si="27"/>
        <v>2000</v>
      </c>
      <c r="F16" s="88">
        <f t="shared" si="27"/>
        <v>2000</v>
      </c>
      <c r="G16" s="88">
        <f t="shared" si="27"/>
        <v>0</v>
      </c>
      <c r="H16" s="88">
        <f t="shared" si="27"/>
        <v>0</v>
      </c>
      <c r="I16" s="88">
        <f t="shared" ref="I16" si="28">I78</f>
        <v>0</v>
      </c>
    </row>
    <row r="17" spans="1:9" s="19" customFormat="1" x14ac:dyDescent="0.3">
      <c r="A17" s="17" t="s">
        <v>217</v>
      </c>
      <c r="B17" s="20" t="s">
        <v>199</v>
      </c>
      <c r="C17" s="88">
        <f t="shared" si="26"/>
        <v>0</v>
      </c>
      <c r="D17" s="88">
        <f t="shared" ref="D17:H17" si="29">D79</f>
        <v>2000</v>
      </c>
      <c r="E17" s="88">
        <f t="shared" si="29"/>
        <v>2000</v>
      </c>
      <c r="F17" s="88">
        <f t="shared" si="29"/>
        <v>2000</v>
      </c>
      <c r="G17" s="88">
        <f t="shared" si="29"/>
        <v>0</v>
      </c>
      <c r="H17" s="88">
        <f t="shared" si="29"/>
        <v>0</v>
      </c>
      <c r="I17" s="88">
        <f t="shared" ref="I17" si="30">I79</f>
        <v>0</v>
      </c>
    </row>
    <row r="18" spans="1:9" s="19" customFormat="1" ht="30" x14ac:dyDescent="0.3">
      <c r="A18" s="17" t="s">
        <v>219</v>
      </c>
      <c r="B18" s="20" t="s">
        <v>201</v>
      </c>
      <c r="C18" s="88">
        <f t="shared" ref="C18" si="31">C247+C271</f>
        <v>0</v>
      </c>
      <c r="D18" s="88">
        <f t="shared" ref="D18:H18" si="32">D247+D271</f>
        <v>0</v>
      </c>
      <c r="E18" s="88">
        <f t="shared" si="32"/>
        <v>0</v>
      </c>
      <c r="F18" s="88">
        <f t="shared" si="32"/>
        <v>0</v>
      </c>
      <c r="G18" s="88">
        <f t="shared" si="32"/>
        <v>-4475927.8299999991</v>
      </c>
      <c r="H18" s="88">
        <f t="shared" si="32"/>
        <v>-1662.2699999999986</v>
      </c>
      <c r="I18" s="88">
        <f t="shared" ref="I18" si="33">I247+I271</f>
        <v>-4474265.5599999996</v>
      </c>
    </row>
    <row r="19" spans="1:9" s="19" customFormat="1" ht="16.5" customHeight="1" x14ac:dyDescent="0.3">
      <c r="A19" s="17" t="s">
        <v>221</v>
      </c>
      <c r="B19" s="20" t="s">
        <v>203</v>
      </c>
      <c r="C19" s="88">
        <f t="shared" ref="C19" si="34">+C20+C16</f>
        <v>0</v>
      </c>
      <c r="D19" s="88">
        <f t="shared" ref="D19:H19" si="35">+D20+D16</f>
        <v>506837650</v>
      </c>
      <c r="E19" s="88">
        <f t="shared" si="35"/>
        <v>489539960</v>
      </c>
      <c r="F19" s="88">
        <f t="shared" si="35"/>
        <v>489539960</v>
      </c>
      <c r="G19" s="88">
        <f t="shared" si="35"/>
        <v>452592661.24000001</v>
      </c>
      <c r="H19" s="88">
        <f t="shared" si="35"/>
        <v>40034389.960000001</v>
      </c>
      <c r="I19" s="88">
        <f t="shared" ref="I19" si="36">+I20+I16</f>
        <v>412558271.27999997</v>
      </c>
    </row>
    <row r="20" spans="1:9" s="19" customFormat="1" x14ac:dyDescent="0.3">
      <c r="A20" s="17" t="s">
        <v>223</v>
      </c>
      <c r="B20" s="20" t="s">
        <v>189</v>
      </c>
      <c r="C20" s="88">
        <f t="shared" ref="C20:H20" si="37">C9+C10+C11+C12+C13+C15+C247+C14</f>
        <v>0</v>
      </c>
      <c r="D20" s="88">
        <f t="shared" si="37"/>
        <v>506835650</v>
      </c>
      <c r="E20" s="88">
        <f t="shared" si="37"/>
        <v>489537960</v>
      </c>
      <c r="F20" s="88">
        <f t="shared" si="37"/>
        <v>489537960</v>
      </c>
      <c r="G20" s="88">
        <f t="shared" si="37"/>
        <v>452592661.24000001</v>
      </c>
      <c r="H20" s="88">
        <f t="shared" si="37"/>
        <v>40034389.960000001</v>
      </c>
      <c r="I20" s="88">
        <f t="shared" ref="I20" si="38">I9+I10+I11+I12+I13+I15+I247+I14</f>
        <v>412558271.27999997</v>
      </c>
    </row>
    <row r="21" spans="1:9" s="19" customFormat="1" ht="16.5" customHeight="1" x14ac:dyDescent="0.3">
      <c r="A21" s="21" t="s">
        <v>225</v>
      </c>
      <c r="B21" s="20" t="s">
        <v>206</v>
      </c>
      <c r="C21" s="88">
        <f t="shared" ref="C21:H21" si="39">+C22+C78+C247</f>
        <v>0</v>
      </c>
      <c r="D21" s="88">
        <f t="shared" si="39"/>
        <v>484936380</v>
      </c>
      <c r="E21" s="88">
        <f t="shared" si="39"/>
        <v>467638690</v>
      </c>
      <c r="F21" s="88">
        <f t="shared" si="39"/>
        <v>467638690</v>
      </c>
      <c r="G21" s="88">
        <f t="shared" si="39"/>
        <v>431871984.86000001</v>
      </c>
      <c r="H21" s="88">
        <f t="shared" si="39"/>
        <v>37934623.960000001</v>
      </c>
      <c r="I21" s="88">
        <f t="shared" ref="I21" si="40">+I22+I78+I247</f>
        <v>393937360.89999998</v>
      </c>
    </row>
    <row r="22" spans="1:9" s="19" customFormat="1" ht="16.5" customHeight="1" x14ac:dyDescent="0.3">
      <c r="A22" s="17" t="s">
        <v>227</v>
      </c>
      <c r="B22" s="20" t="s">
        <v>189</v>
      </c>
      <c r="C22" s="88">
        <f t="shared" ref="C22:H22" si="41">+C23+C44+C72+C248+C75+C272</f>
        <v>0</v>
      </c>
      <c r="D22" s="88">
        <f t="shared" si="41"/>
        <v>484934380</v>
      </c>
      <c r="E22" s="88">
        <f t="shared" si="41"/>
        <v>467636690</v>
      </c>
      <c r="F22" s="88">
        <f t="shared" si="41"/>
        <v>467636690</v>
      </c>
      <c r="G22" s="88">
        <f t="shared" si="41"/>
        <v>436298104.06999999</v>
      </c>
      <c r="H22" s="88">
        <f t="shared" si="41"/>
        <v>37936286.230000004</v>
      </c>
      <c r="I22" s="88">
        <f t="shared" ref="I22" si="42">+I23+I44+I72+I248+I75+I272</f>
        <v>398361817.83999997</v>
      </c>
    </row>
    <row r="23" spans="1:9" s="19" customFormat="1" x14ac:dyDescent="0.3">
      <c r="A23" s="17" t="s">
        <v>229</v>
      </c>
      <c r="B23" s="20" t="s">
        <v>190</v>
      </c>
      <c r="C23" s="88">
        <f t="shared" ref="C23" si="43">+C24+C36+C34</f>
        <v>0</v>
      </c>
      <c r="D23" s="88">
        <f t="shared" ref="D23:H23" si="44">+D24+D36+D34</f>
        <v>5055980</v>
      </c>
      <c r="E23" s="88">
        <f t="shared" si="44"/>
        <v>5055980</v>
      </c>
      <c r="F23" s="88">
        <f t="shared" si="44"/>
        <v>5055980</v>
      </c>
      <c r="G23" s="88">
        <f t="shared" si="44"/>
        <v>4548883</v>
      </c>
      <c r="H23" s="88">
        <f t="shared" si="44"/>
        <v>374968</v>
      </c>
      <c r="I23" s="88">
        <f t="shared" ref="I23" si="45">+I24+I36+I34</f>
        <v>4173915</v>
      </c>
    </row>
    <row r="24" spans="1:9" s="19" customFormat="1" ht="16.5" customHeight="1" x14ac:dyDescent="0.3">
      <c r="A24" s="17" t="s">
        <v>231</v>
      </c>
      <c r="B24" s="20" t="s">
        <v>210</v>
      </c>
      <c r="C24" s="88">
        <f t="shared" ref="C24" si="46">C25+C28+C29+C30+C32+C26+C27+C31</f>
        <v>0</v>
      </c>
      <c r="D24" s="88">
        <f t="shared" ref="D24:G24" si="47">D25+D28+D29+D30+D32+D26+D27+D31</f>
        <v>4874940</v>
      </c>
      <c r="E24" s="88">
        <f t="shared" si="47"/>
        <v>4874940</v>
      </c>
      <c r="F24" s="88">
        <f t="shared" si="47"/>
        <v>4874940</v>
      </c>
      <c r="G24" s="88">
        <f t="shared" si="47"/>
        <v>4379530</v>
      </c>
      <c r="H24" s="88">
        <f>H25+H28+H29+H30+H32+H26+H27+H31</f>
        <v>366172</v>
      </c>
      <c r="I24" s="88">
        <f t="shared" ref="I24" si="48">I25+I28+I29+I30+I32+I26+I27+I31</f>
        <v>4013358</v>
      </c>
    </row>
    <row r="25" spans="1:9" s="19" customFormat="1" ht="16.5" customHeight="1" x14ac:dyDescent="0.3">
      <c r="A25" s="22" t="s">
        <v>233</v>
      </c>
      <c r="B25" s="23" t="s">
        <v>212</v>
      </c>
      <c r="C25" s="89"/>
      <c r="D25" s="90">
        <v>3916100</v>
      </c>
      <c r="E25" s="90">
        <v>3916100</v>
      </c>
      <c r="F25" s="90">
        <v>3916100</v>
      </c>
      <c r="G25" s="45">
        <v>3525927</v>
      </c>
      <c r="H25" s="45">
        <f>G25-I25</f>
        <v>312126</v>
      </c>
      <c r="I25" s="45">
        <v>3213801</v>
      </c>
    </row>
    <row r="26" spans="1:9" s="19" customFormat="1" x14ac:dyDescent="0.3">
      <c r="A26" s="22" t="s">
        <v>235</v>
      </c>
      <c r="B26" s="23" t="s">
        <v>214</v>
      </c>
      <c r="C26" s="89"/>
      <c r="D26" s="90">
        <v>485660</v>
      </c>
      <c r="E26" s="90">
        <v>485660</v>
      </c>
      <c r="F26" s="90">
        <v>485660</v>
      </c>
      <c r="G26" s="45">
        <v>439044</v>
      </c>
      <c r="H26" s="45">
        <f t="shared" ref="H26:H29" si="49">G26-I26</f>
        <v>40907</v>
      </c>
      <c r="I26" s="45">
        <v>398137</v>
      </c>
    </row>
    <row r="27" spans="1:9" s="19" customFormat="1" x14ac:dyDescent="0.3">
      <c r="A27" s="22" t="s">
        <v>237</v>
      </c>
      <c r="B27" s="23" t="s">
        <v>216</v>
      </c>
      <c r="C27" s="89"/>
      <c r="D27" s="90">
        <v>147760</v>
      </c>
      <c r="E27" s="90">
        <v>147760</v>
      </c>
      <c r="F27" s="90">
        <v>147760</v>
      </c>
      <c r="G27" s="45">
        <v>133098</v>
      </c>
      <c r="H27" s="45">
        <f t="shared" si="49"/>
        <v>14089</v>
      </c>
      <c r="I27" s="45">
        <v>119009</v>
      </c>
    </row>
    <row r="28" spans="1:9" s="19" customFormat="1" ht="16.5" customHeight="1" x14ac:dyDescent="0.3">
      <c r="A28" s="22" t="s">
        <v>239</v>
      </c>
      <c r="B28" s="24" t="s">
        <v>218</v>
      </c>
      <c r="C28" s="89"/>
      <c r="D28" s="90">
        <v>15010</v>
      </c>
      <c r="E28" s="90">
        <v>15010</v>
      </c>
      <c r="F28" s="90">
        <v>15010</v>
      </c>
      <c r="G28" s="45">
        <v>11544</v>
      </c>
      <c r="H28" s="45">
        <f t="shared" si="49"/>
        <v>888</v>
      </c>
      <c r="I28" s="45">
        <v>10656</v>
      </c>
    </row>
    <row r="29" spans="1:9" s="19" customFormat="1" ht="16.5" customHeight="1" x14ac:dyDescent="0.3">
      <c r="A29" s="22" t="s">
        <v>241</v>
      </c>
      <c r="B29" s="24" t="s">
        <v>220</v>
      </c>
      <c r="C29" s="89"/>
      <c r="D29" s="90">
        <v>410</v>
      </c>
      <c r="E29" s="90">
        <v>410</v>
      </c>
      <c r="F29" s="90">
        <v>410</v>
      </c>
      <c r="G29" s="45">
        <v>270</v>
      </c>
      <c r="H29" s="45">
        <f t="shared" si="49"/>
        <v>0</v>
      </c>
      <c r="I29" s="45">
        <v>270</v>
      </c>
    </row>
    <row r="30" spans="1:9" ht="16.5" customHeight="1" x14ac:dyDescent="0.3">
      <c r="A30" s="22" t="s">
        <v>243</v>
      </c>
      <c r="B30" s="24" t="s">
        <v>222</v>
      </c>
      <c r="C30" s="89"/>
      <c r="D30" s="90"/>
      <c r="E30" s="90"/>
      <c r="F30" s="90"/>
      <c r="G30" s="45"/>
      <c r="H30" s="45"/>
      <c r="I30" s="45"/>
    </row>
    <row r="31" spans="1:9" ht="16.5" customHeight="1" x14ac:dyDescent="0.3">
      <c r="A31" s="22" t="s">
        <v>244</v>
      </c>
      <c r="B31" s="24" t="s">
        <v>224</v>
      </c>
      <c r="C31" s="89"/>
      <c r="D31" s="90">
        <v>168740</v>
      </c>
      <c r="E31" s="90">
        <v>168740</v>
      </c>
      <c r="F31" s="90">
        <v>168740</v>
      </c>
      <c r="G31" s="45">
        <v>148640</v>
      </c>
      <c r="H31" s="45">
        <f t="shared" ref="H31:H33" si="50">G31-I31</f>
        <v>13711</v>
      </c>
      <c r="I31" s="45">
        <v>134929</v>
      </c>
    </row>
    <row r="32" spans="1:9" ht="16.5" customHeight="1" x14ac:dyDescent="0.3">
      <c r="A32" s="22" t="s">
        <v>246</v>
      </c>
      <c r="B32" s="24" t="s">
        <v>226</v>
      </c>
      <c r="C32" s="89"/>
      <c r="D32" s="90">
        <v>141260</v>
      </c>
      <c r="E32" s="90">
        <v>141260</v>
      </c>
      <c r="F32" s="90">
        <v>141260</v>
      </c>
      <c r="G32" s="45">
        <v>121007</v>
      </c>
      <c r="H32" s="45">
        <f t="shared" si="50"/>
        <v>-15549</v>
      </c>
      <c r="I32" s="45">
        <v>136556</v>
      </c>
    </row>
    <row r="33" spans="1:9" ht="16.5" customHeight="1" x14ac:dyDescent="0.3">
      <c r="A33" s="22"/>
      <c r="B33" s="24" t="s">
        <v>228</v>
      </c>
      <c r="C33" s="89"/>
      <c r="D33" s="90">
        <v>32800</v>
      </c>
      <c r="E33" s="90">
        <v>32800</v>
      </c>
      <c r="F33" s="90">
        <v>32800</v>
      </c>
      <c r="G33" s="45">
        <v>32113</v>
      </c>
      <c r="H33" s="45">
        <f t="shared" si="50"/>
        <v>0</v>
      </c>
      <c r="I33" s="45">
        <v>32113</v>
      </c>
    </row>
    <row r="34" spans="1:9" ht="16.5" customHeight="1" x14ac:dyDescent="0.3">
      <c r="A34" s="22" t="s">
        <v>248</v>
      </c>
      <c r="B34" s="20" t="s">
        <v>230</v>
      </c>
      <c r="C34" s="89">
        <f t="shared" ref="C34:I34" si="51">C35</f>
        <v>0</v>
      </c>
      <c r="D34" s="89">
        <f t="shared" si="51"/>
        <v>65250</v>
      </c>
      <c r="E34" s="89">
        <f t="shared" si="51"/>
        <v>65250</v>
      </c>
      <c r="F34" s="89">
        <f t="shared" si="51"/>
        <v>65250</v>
      </c>
      <c r="G34" s="89">
        <f t="shared" si="51"/>
        <v>65250</v>
      </c>
      <c r="H34" s="89">
        <f t="shared" si="51"/>
        <v>0</v>
      </c>
      <c r="I34" s="89">
        <f t="shared" si="51"/>
        <v>65250</v>
      </c>
    </row>
    <row r="35" spans="1:9" ht="16.5" customHeight="1" x14ac:dyDescent="0.3">
      <c r="A35" s="22" t="s">
        <v>250</v>
      </c>
      <c r="B35" s="24" t="s">
        <v>232</v>
      </c>
      <c r="C35" s="89"/>
      <c r="D35" s="90">
        <v>65250</v>
      </c>
      <c r="E35" s="90">
        <v>65250</v>
      </c>
      <c r="F35" s="90">
        <v>65250</v>
      </c>
      <c r="G35" s="45">
        <v>65250</v>
      </c>
      <c r="H35" s="45">
        <f t="shared" ref="H35" si="52">G35-I35</f>
        <v>0</v>
      </c>
      <c r="I35" s="45">
        <v>65250</v>
      </c>
    </row>
    <row r="36" spans="1:9" ht="16.5" customHeight="1" x14ac:dyDescent="0.3">
      <c r="A36" s="17" t="s">
        <v>252</v>
      </c>
      <c r="B36" s="20" t="s">
        <v>234</v>
      </c>
      <c r="C36" s="88">
        <f t="shared" ref="C36:H36" si="53">+C37+C38+C39+C40+C41+C42+C43</f>
        <v>0</v>
      </c>
      <c r="D36" s="88">
        <f t="shared" si="53"/>
        <v>115790</v>
      </c>
      <c r="E36" s="88">
        <f t="shared" si="53"/>
        <v>115790</v>
      </c>
      <c r="F36" s="88">
        <f t="shared" si="53"/>
        <v>115790</v>
      </c>
      <c r="G36" s="88">
        <f t="shared" si="53"/>
        <v>104103</v>
      </c>
      <c r="H36" s="88">
        <f t="shared" si="53"/>
        <v>8796</v>
      </c>
      <c r="I36" s="88">
        <f t="shared" ref="I36" si="54">+I37+I38+I39+I40+I41+I42+I43</f>
        <v>95307</v>
      </c>
    </row>
    <row r="37" spans="1:9" ht="16.5" customHeight="1" x14ac:dyDescent="0.3">
      <c r="A37" s="22" t="s">
        <v>254</v>
      </c>
      <c r="B37" s="24" t="s">
        <v>236</v>
      </c>
      <c r="C37" s="89"/>
      <c r="D37" s="90">
        <v>4810</v>
      </c>
      <c r="E37" s="90">
        <v>4810</v>
      </c>
      <c r="F37" s="90">
        <v>4810</v>
      </c>
      <c r="G37" s="45">
        <v>4728</v>
      </c>
      <c r="H37" s="45">
        <f t="shared" ref="H37:H41" si="55">G37-I37</f>
        <v>0</v>
      </c>
      <c r="I37" s="45">
        <v>4728</v>
      </c>
    </row>
    <row r="38" spans="1:9" ht="16.5" customHeight="1" x14ac:dyDescent="0.3">
      <c r="A38" s="22" t="s">
        <v>256</v>
      </c>
      <c r="B38" s="24" t="s">
        <v>238</v>
      </c>
      <c r="C38" s="89"/>
      <c r="D38" s="90">
        <v>150</v>
      </c>
      <c r="E38" s="90">
        <v>150</v>
      </c>
      <c r="F38" s="90">
        <v>150</v>
      </c>
      <c r="G38" s="45">
        <v>150</v>
      </c>
      <c r="H38" s="45">
        <f t="shared" si="55"/>
        <v>0</v>
      </c>
      <c r="I38" s="45">
        <v>150</v>
      </c>
    </row>
    <row r="39" spans="1:9" s="19" customFormat="1" ht="16.5" customHeight="1" x14ac:dyDescent="0.3">
      <c r="A39" s="22" t="s">
        <v>258</v>
      </c>
      <c r="B39" s="24" t="s">
        <v>240</v>
      </c>
      <c r="C39" s="89"/>
      <c r="D39" s="90">
        <v>1580</v>
      </c>
      <c r="E39" s="90">
        <v>1580</v>
      </c>
      <c r="F39" s="90">
        <v>1580</v>
      </c>
      <c r="G39" s="45">
        <v>1556</v>
      </c>
      <c r="H39" s="45">
        <f t="shared" si="55"/>
        <v>0</v>
      </c>
      <c r="I39" s="45">
        <v>1556</v>
      </c>
    </row>
    <row r="40" spans="1:9" ht="16.5" customHeight="1" x14ac:dyDescent="0.3">
      <c r="A40" s="22" t="s">
        <v>260</v>
      </c>
      <c r="B40" s="25" t="s">
        <v>242</v>
      </c>
      <c r="C40" s="89"/>
      <c r="D40" s="90">
        <v>50</v>
      </c>
      <c r="E40" s="90">
        <v>50</v>
      </c>
      <c r="F40" s="90">
        <v>50</v>
      </c>
      <c r="G40" s="45">
        <v>47</v>
      </c>
      <c r="H40" s="45">
        <f t="shared" si="55"/>
        <v>0</v>
      </c>
      <c r="I40" s="45">
        <v>47</v>
      </c>
    </row>
    <row r="41" spans="1:9" ht="16.5" customHeight="1" x14ac:dyDescent="0.3">
      <c r="A41" s="22" t="s">
        <v>262</v>
      </c>
      <c r="B41" s="25" t="s">
        <v>41</v>
      </c>
      <c r="C41" s="89"/>
      <c r="D41" s="90">
        <v>260</v>
      </c>
      <c r="E41" s="90">
        <v>260</v>
      </c>
      <c r="F41" s="90">
        <v>260</v>
      </c>
      <c r="G41" s="45">
        <v>252</v>
      </c>
      <c r="H41" s="45">
        <f t="shared" si="55"/>
        <v>0</v>
      </c>
      <c r="I41" s="45">
        <v>252</v>
      </c>
    </row>
    <row r="42" spans="1:9" ht="16.5" customHeight="1" x14ac:dyDescent="0.3">
      <c r="A42" s="22" t="s">
        <v>264</v>
      </c>
      <c r="B42" s="25" t="s">
        <v>245</v>
      </c>
      <c r="C42" s="89"/>
      <c r="D42" s="90">
        <v>108940</v>
      </c>
      <c r="E42" s="90">
        <v>108940</v>
      </c>
      <c r="F42" s="90">
        <v>108940</v>
      </c>
      <c r="G42" s="45">
        <v>97370</v>
      </c>
      <c r="H42" s="45">
        <f t="shared" ref="H42" si="56">G42-I42</f>
        <v>8796</v>
      </c>
      <c r="I42" s="45">
        <v>88574</v>
      </c>
    </row>
    <row r="43" spans="1:9" ht="16.5" customHeight="1" x14ac:dyDescent="0.3">
      <c r="A43" s="22" t="s">
        <v>266</v>
      </c>
      <c r="B43" s="25" t="s">
        <v>247</v>
      </c>
      <c r="C43" s="89"/>
      <c r="D43" s="90"/>
      <c r="E43" s="90"/>
      <c r="F43" s="90"/>
      <c r="G43" s="45"/>
      <c r="H43" s="45"/>
      <c r="I43" s="45"/>
    </row>
    <row r="44" spans="1:9" ht="16.5" customHeight="1" x14ac:dyDescent="0.3">
      <c r="A44" s="17" t="s">
        <v>268</v>
      </c>
      <c r="B44" s="20" t="s">
        <v>191</v>
      </c>
      <c r="C44" s="88">
        <f t="shared" ref="C44" si="57">+C45+C59+C58+C61+C64+C66+C67+C69+C65+C68</f>
        <v>0</v>
      </c>
      <c r="D44" s="88">
        <f t="shared" ref="D44:H44" si="58">+D45+D59+D58+D61+D64+D66+D67+D69+D65+D68</f>
        <v>345919400</v>
      </c>
      <c r="E44" s="88">
        <f t="shared" si="58"/>
        <v>328621710</v>
      </c>
      <c r="F44" s="88">
        <f t="shared" si="58"/>
        <v>328621710</v>
      </c>
      <c r="G44" s="88">
        <f t="shared" si="58"/>
        <v>311246437.06999999</v>
      </c>
      <c r="H44" s="88">
        <f t="shared" si="58"/>
        <v>26811690.230000008</v>
      </c>
      <c r="I44" s="88">
        <f t="shared" ref="I44" si="59">+I45+I59+I58+I61+I64+I66+I67+I69+I65+I68</f>
        <v>284434746.83999997</v>
      </c>
    </row>
    <row r="45" spans="1:9" ht="16.5" customHeight="1" x14ac:dyDescent="0.3">
      <c r="A45" s="17" t="s">
        <v>270</v>
      </c>
      <c r="B45" s="20" t="s">
        <v>249</v>
      </c>
      <c r="C45" s="88">
        <f t="shared" ref="C45" si="60">+C46+C47+C48+C49+C50+C51+C52+C53+C55</f>
        <v>0</v>
      </c>
      <c r="D45" s="88">
        <f t="shared" ref="D45:H45" si="61">+D46+D47+D48+D49+D50+D51+D52+D53+D55</f>
        <v>345827800</v>
      </c>
      <c r="E45" s="88">
        <f t="shared" si="61"/>
        <v>328530110</v>
      </c>
      <c r="F45" s="88">
        <f t="shared" si="61"/>
        <v>328530110</v>
      </c>
      <c r="G45" s="88">
        <f t="shared" si="61"/>
        <v>311181661.52999997</v>
      </c>
      <c r="H45" s="88">
        <f t="shared" si="61"/>
        <v>26806526.230000008</v>
      </c>
      <c r="I45" s="88">
        <f t="shared" ref="I45" si="62">+I46+I47+I48+I49+I50+I51+I52+I53+I55</f>
        <v>284375135.29999995</v>
      </c>
    </row>
    <row r="46" spans="1:9" s="19" customFormat="1" ht="16.5" customHeight="1" x14ac:dyDescent="0.3">
      <c r="A46" s="22" t="s">
        <v>272</v>
      </c>
      <c r="B46" s="24" t="s">
        <v>251</v>
      </c>
      <c r="C46" s="89"/>
      <c r="D46" s="90">
        <v>30000</v>
      </c>
      <c r="E46" s="90">
        <v>30000</v>
      </c>
      <c r="F46" s="90">
        <v>30000</v>
      </c>
      <c r="G46" s="45">
        <v>26340.61</v>
      </c>
      <c r="H46" s="45">
        <f t="shared" ref="H46:H60" si="63">G46-I46</f>
        <v>540</v>
      </c>
      <c r="I46" s="45">
        <v>25800.61</v>
      </c>
    </row>
    <row r="47" spans="1:9" s="19" customFormat="1" ht="16.5" customHeight="1" x14ac:dyDescent="0.3">
      <c r="A47" s="22" t="s">
        <v>274</v>
      </c>
      <c r="B47" s="24" t="s">
        <v>253</v>
      </c>
      <c r="C47" s="89"/>
      <c r="D47" s="90">
        <v>25500</v>
      </c>
      <c r="E47" s="90">
        <v>25500</v>
      </c>
      <c r="F47" s="90">
        <v>25500</v>
      </c>
      <c r="G47" s="45">
        <v>25496.91</v>
      </c>
      <c r="H47" s="45">
        <f t="shared" si="63"/>
        <v>4499.8499999999985</v>
      </c>
      <c r="I47" s="45">
        <v>20997.06</v>
      </c>
    </row>
    <row r="48" spans="1:9" ht="16.5" customHeight="1" x14ac:dyDescent="0.3">
      <c r="A48" s="22" t="s">
        <v>276</v>
      </c>
      <c r="B48" s="24" t="s">
        <v>255</v>
      </c>
      <c r="C48" s="89"/>
      <c r="D48" s="90">
        <v>165000</v>
      </c>
      <c r="E48" s="90">
        <v>165000</v>
      </c>
      <c r="F48" s="90">
        <v>165000</v>
      </c>
      <c r="G48" s="45">
        <v>121164.35</v>
      </c>
      <c r="H48" s="45">
        <f t="shared" si="63"/>
        <v>0</v>
      </c>
      <c r="I48" s="45">
        <v>121164.35</v>
      </c>
    </row>
    <row r="49" spans="1:9" ht="16.5" customHeight="1" x14ac:dyDescent="0.3">
      <c r="A49" s="22" t="s">
        <v>278</v>
      </c>
      <c r="B49" s="24" t="s">
        <v>257</v>
      </c>
      <c r="C49" s="89"/>
      <c r="D49" s="90">
        <v>8010</v>
      </c>
      <c r="E49" s="90">
        <v>8010</v>
      </c>
      <c r="F49" s="90">
        <v>8010</v>
      </c>
      <c r="G49" s="45">
        <v>7477.92</v>
      </c>
      <c r="H49" s="45">
        <f t="shared" si="63"/>
        <v>723.44000000000051</v>
      </c>
      <c r="I49" s="45">
        <v>6754.48</v>
      </c>
    </row>
    <row r="50" spans="1:9" ht="16.5" customHeight="1" x14ac:dyDescent="0.3">
      <c r="A50" s="22" t="s">
        <v>280</v>
      </c>
      <c r="B50" s="24" t="s">
        <v>259</v>
      </c>
      <c r="C50" s="89"/>
      <c r="D50" s="90">
        <v>9000</v>
      </c>
      <c r="E50" s="90">
        <v>9000</v>
      </c>
      <c r="F50" s="90">
        <v>9000</v>
      </c>
      <c r="G50" s="45">
        <v>9000</v>
      </c>
      <c r="H50" s="45">
        <f t="shared" si="63"/>
        <v>0</v>
      </c>
      <c r="I50" s="45">
        <v>9000</v>
      </c>
    </row>
    <row r="51" spans="1:9" ht="16.5" customHeight="1" x14ac:dyDescent="0.3">
      <c r="A51" s="22" t="s">
        <v>282</v>
      </c>
      <c r="B51" s="24" t="s">
        <v>261</v>
      </c>
      <c r="C51" s="89"/>
      <c r="D51" s="90">
        <v>2000</v>
      </c>
      <c r="E51" s="90">
        <v>2000</v>
      </c>
      <c r="F51" s="90">
        <v>2000</v>
      </c>
      <c r="G51" s="45">
        <v>656.88</v>
      </c>
      <c r="H51" s="45">
        <f t="shared" si="63"/>
        <v>0</v>
      </c>
      <c r="I51" s="45">
        <v>656.88</v>
      </c>
    </row>
    <row r="52" spans="1:9" ht="16.5" customHeight="1" x14ac:dyDescent="0.3">
      <c r="A52" s="22" t="s">
        <v>284</v>
      </c>
      <c r="B52" s="24" t="s">
        <v>263</v>
      </c>
      <c r="C52" s="89"/>
      <c r="D52" s="90">
        <v>48520</v>
      </c>
      <c r="E52" s="90">
        <v>48520</v>
      </c>
      <c r="F52" s="90">
        <v>48520</v>
      </c>
      <c r="G52" s="45">
        <v>43004.95</v>
      </c>
      <c r="H52" s="45">
        <f t="shared" si="63"/>
        <v>5626.0599999999977</v>
      </c>
      <c r="I52" s="45">
        <v>37378.89</v>
      </c>
    </row>
    <row r="53" spans="1:9" ht="16.5" customHeight="1" x14ac:dyDescent="0.35">
      <c r="A53" s="17" t="s">
        <v>286</v>
      </c>
      <c r="B53" s="20" t="s">
        <v>265</v>
      </c>
      <c r="C53" s="91">
        <f t="shared" ref="C53:H53" si="64">+C54+C89</f>
        <v>0</v>
      </c>
      <c r="D53" s="91">
        <f t="shared" si="64"/>
        <v>345327770</v>
      </c>
      <c r="E53" s="91">
        <f t="shared" si="64"/>
        <v>328030080</v>
      </c>
      <c r="F53" s="91">
        <f t="shared" si="64"/>
        <v>328030080</v>
      </c>
      <c r="G53" s="91">
        <f t="shared" si="64"/>
        <v>310760105.08999997</v>
      </c>
      <c r="H53" s="91">
        <f t="shared" si="64"/>
        <v>26777908.300000008</v>
      </c>
      <c r="I53" s="91">
        <f t="shared" ref="I53" si="65">+I54+I89</f>
        <v>283982196.78999996</v>
      </c>
    </row>
    <row r="54" spans="1:9" ht="16.5" customHeight="1" x14ac:dyDescent="0.3">
      <c r="A54" s="27" t="s">
        <v>288</v>
      </c>
      <c r="B54" s="28" t="s">
        <v>267</v>
      </c>
      <c r="C54" s="92"/>
      <c r="D54" s="90">
        <v>14910</v>
      </c>
      <c r="E54" s="90">
        <v>14910</v>
      </c>
      <c r="F54" s="90">
        <v>14910</v>
      </c>
      <c r="G54" s="45">
        <v>11797.45</v>
      </c>
      <c r="H54" s="45">
        <f t="shared" si="63"/>
        <v>4231.2600000000011</v>
      </c>
      <c r="I54" s="45">
        <v>7566.19</v>
      </c>
    </row>
    <row r="55" spans="1:9" s="19" customFormat="1" ht="16.5" customHeight="1" x14ac:dyDescent="0.3">
      <c r="A55" s="22" t="s">
        <v>290</v>
      </c>
      <c r="B55" s="24" t="s">
        <v>269</v>
      </c>
      <c r="C55" s="89"/>
      <c r="D55" s="90">
        <v>212000</v>
      </c>
      <c r="E55" s="90">
        <v>212000</v>
      </c>
      <c r="F55" s="90">
        <v>212000</v>
      </c>
      <c r="G55" s="45">
        <v>188414.82</v>
      </c>
      <c r="H55" s="45">
        <f t="shared" si="63"/>
        <v>17228.580000000016</v>
      </c>
      <c r="I55" s="45">
        <v>171186.24</v>
      </c>
    </row>
    <row r="56" spans="1:9" s="26" customFormat="1" ht="16.5" customHeight="1" x14ac:dyDescent="0.3">
      <c r="A56" s="22"/>
      <c r="B56" s="24" t="s">
        <v>271</v>
      </c>
      <c r="C56" s="89"/>
      <c r="D56" s="90"/>
      <c r="E56" s="90"/>
      <c r="F56" s="90"/>
      <c r="G56" s="45"/>
      <c r="H56" s="45"/>
      <c r="I56" s="45"/>
    </row>
    <row r="57" spans="1:9" ht="16.5" customHeight="1" x14ac:dyDescent="0.3">
      <c r="A57" s="22"/>
      <c r="B57" s="24" t="s">
        <v>273</v>
      </c>
      <c r="C57" s="89"/>
      <c r="D57" s="90">
        <v>48000</v>
      </c>
      <c r="E57" s="90">
        <v>48000</v>
      </c>
      <c r="F57" s="90">
        <v>48000</v>
      </c>
      <c r="G57" s="45">
        <v>43288.63</v>
      </c>
      <c r="H57" s="45">
        <f t="shared" si="63"/>
        <v>3935.3299999999945</v>
      </c>
      <c r="I57" s="45">
        <v>39353.300000000003</v>
      </c>
    </row>
    <row r="58" spans="1:9" s="19" customFormat="1" ht="16.5" customHeight="1" x14ac:dyDescent="0.3">
      <c r="A58" s="17" t="s">
        <v>294</v>
      </c>
      <c r="B58" s="24" t="s">
        <v>275</v>
      </c>
      <c r="C58" s="89"/>
      <c r="D58" s="90">
        <v>8000</v>
      </c>
      <c r="E58" s="90">
        <v>8000</v>
      </c>
      <c r="F58" s="90">
        <v>8000</v>
      </c>
      <c r="G58" s="45">
        <v>8000</v>
      </c>
      <c r="H58" s="45">
        <f t="shared" si="63"/>
        <v>0</v>
      </c>
      <c r="I58" s="45">
        <v>8000</v>
      </c>
    </row>
    <row r="59" spans="1:9" s="19" customFormat="1" ht="16.5" customHeight="1" x14ac:dyDescent="0.3">
      <c r="A59" s="17" t="s">
        <v>296</v>
      </c>
      <c r="B59" s="20" t="s">
        <v>277</v>
      </c>
      <c r="C59" s="93">
        <f t="shared" ref="C59:I59" si="66">+C60</f>
        <v>0</v>
      </c>
      <c r="D59" s="93">
        <f t="shared" si="66"/>
        <v>28000</v>
      </c>
      <c r="E59" s="93">
        <f t="shared" si="66"/>
        <v>28000</v>
      </c>
      <c r="F59" s="93">
        <f t="shared" si="66"/>
        <v>28000</v>
      </c>
      <c r="G59" s="93">
        <f t="shared" si="66"/>
        <v>23640.54</v>
      </c>
      <c r="H59" s="93">
        <f t="shared" si="66"/>
        <v>1744</v>
      </c>
      <c r="I59" s="93">
        <f t="shared" si="66"/>
        <v>21896.54</v>
      </c>
    </row>
    <row r="60" spans="1:9" s="19" customFormat="1" ht="16.5" customHeight="1" x14ac:dyDescent="0.3">
      <c r="A60" s="22" t="s">
        <v>298</v>
      </c>
      <c r="B60" s="24" t="s">
        <v>279</v>
      </c>
      <c r="C60" s="89"/>
      <c r="D60" s="90">
        <v>28000</v>
      </c>
      <c r="E60" s="90">
        <v>28000</v>
      </c>
      <c r="F60" s="90">
        <v>28000</v>
      </c>
      <c r="G60" s="45">
        <v>23640.54</v>
      </c>
      <c r="H60" s="45">
        <f t="shared" si="63"/>
        <v>1744</v>
      </c>
      <c r="I60" s="45">
        <v>21896.54</v>
      </c>
    </row>
    <row r="61" spans="1:9" s="19" customFormat="1" ht="16.5" customHeight="1" x14ac:dyDescent="0.3">
      <c r="A61" s="17" t="s">
        <v>300</v>
      </c>
      <c r="B61" s="20" t="s">
        <v>281</v>
      </c>
      <c r="C61" s="88">
        <f t="shared" ref="C61:H61" si="67">+C62+C63</f>
        <v>0</v>
      </c>
      <c r="D61" s="88">
        <f t="shared" si="67"/>
        <v>0</v>
      </c>
      <c r="E61" s="88">
        <f t="shared" si="67"/>
        <v>0</v>
      </c>
      <c r="F61" s="88">
        <f t="shared" si="67"/>
        <v>0</v>
      </c>
      <c r="G61" s="88">
        <f t="shared" si="67"/>
        <v>0</v>
      </c>
      <c r="H61" s="88">
        <f t="shared" si="67"/>
        <v>0</v>
      </c>
      <c r="I61" s="88">
        <f t="shared" ref="I61" si="68">+I62+I63</f>
        <v>0</v>
      </c>
    </row>
    <row r="62" spans="1:9" ht="16.5" customHeight="1" x14ac:dyDescent="0.3">
      <c r="A62" s="17" t="s">
        <v>301</v>
      </c>
      <c r="B62" s="24" t="s">
        <v>283</v>
      </c>
      <c r="C62" s="89"/>
      <c r="D62" s="90"/>
      <c r="E62" s="90"/>
      <c r="F62" s="90"/>
      <c r="G62" s="45"/>
      <c r="H62" s="45"/>
      <c r="I62" s="45"/>
    </row>
    <row r="63" spans="1:9" s="19" customFormat="1" ht="16.5" customHeight="1" x14ac:dyDescent="0.3">
      <c r="A63" s="17" t="s">
        <v>303</v>
      </c>
      <c r="B63" s="24" t="s">
        <v>285</v>
      </c>
      <c r="C63" s="89"/>
      <c r="D63" s="90"/>
      <c r="E63" s="90"/>
      <c r="F63" s="90"/>
      <c r="G63" s="45"/>
      <c r="H63" s="45"/>
      <c r="I63" s="45"/>
    </row>
    <row r="64" spans="1:9" ht="16.5" customHeight="1" x14ac:dyDescent="0.3">
      <c r="A64" s="22" t="s">
        <v>305</v>
      </c>
      <c r="B64" s="24" t="s">
        <v>287</v>
      </c>
      <c r="C64" s="89"/>
      <c r="D64" s="90">
        <v>8100</v>
      </c>
      <c r="E64" s="90">
        <v>8100</v>
      </c>
      <c r="F64" s="90">
        <v>8100</v>
      </c>
      <c r="G64" s="45">
        <v>6920</v>
      </c>
      <c r="H64" s="45">
        <f t="shared" ref="H64" si="69">G64-I64</f>
        <v>0</v>
      </c>
      <c r="I64" s="45">
        <v>6920</v>
      </c>
    </row>
    <row r="65" spans="1:9" ht="16.5" customHeight="1" x14ac:dyDescent="0.3">
      <c r="A65" s="22" t="s">
        <v>306</v>
      </c>
      <c r="B65" s="23" t="s">
        <v>289</v>
      </c>
      <c r="C65" s="89"/>
      <c r="D65" s="90"/>
      <c r="E65" s="90"/>
      <c r="F65" s="90"/>
      <c r="G65" s="45"/>
      <c r="H65" s="45"/>
      <c r="I65" s="45"/>
    </row>
    <row r="66" spans="1:9" ht="16.5" customHeight="1" x14ac:dyDescent="0.3">
      <c r="A66" s="22" t="s">
        <v>308</v>
      </c>
      <c r="B66" s="24" t="s">
        <v>291</v>
      </c>
      <c r="C66" s="89"/>
      <c r="D66" s="90"/>
      <c r="E66" s="90"/>
      <c r="F66" s="90"/>
      <c r="G66" s="45"/>
      <c r="H66" s="45"/>
      <c r="I66" s="45"/>
    </row>
    <row r="67" spans="1:9" ht="16.5" customHeight="1" x14ac:dyDescent="0.3">
      <c r="A67" s="22" t="s">
        <v>310</v>
      </c>
      <c r="B67" s="24" t="s">
        <v>292</v>
      </c>
      <c r="C67" s="89"/>
      <c r="D67" s="90">
        <v>17100</v>
      </c>
      <c r="E67" s="90">
        <v>17100</v>
      </c>
      <c r="F67" s="90">
        <v>17100</v>
      </c>
      <c r="G67" s="45">
        <v>4650</v>
      </c>
      <c r="H67" s="45">
        <f t="shared" ref="H67:H71" si="70">G67-I67</f>
        <v>2920</v>
      </c>
      <c r="I67" s="45">
        <v>1730</v>
      </c>
    </row>
    <row r="68" spans="1:9" ht="30" x14ac:dyDescent="0.3">
      <c r="A68" s="22" t="s">
        <v>311</v>
      </c>
      <c r="B68" s="24" t="s">
        <v>293</v>
      </c>
      <c r="C68" s="89"/>
      <c r="D68" s="90">
        <v>12650</v>
      </c>
      <c r="E68" s="90">
        <v>12650</v>
      </c>
      <c r="F68" s="90">
        <v>12650</v>
      </c>
      <c r="G68" s="45">
        <v>7325</v>
      </c>
      <c r="H68" s="45">
        <f t="shared" si="70"/>
        <v>0</v>
      </c>
      <c r="I68" s="45">
        <v>7325</v>
      </c>
    </row>
    <row r="69" spans="1:9" ht="16.5" customHeight="1" x14ac:dyDescent="0.3">
      <c r="A69" s="17" t="s">
        <v>312</v>
      </c>
      <c r="B69" s="20" t="s">
        <v>295</v>
      </c>
      <c r="C69" s="93">
        <f t="shared" ref="C69:H69" si="71">+C70+C71</f>
        <v>0</v>
      </c>
      <c r="D69" s="93">
        <f t="shared" si="71"/>
        <v>17750</v>
      </c>
      <c r="E69" s="93">
        <f t="shared" si="71"/>
        <v>17750</v>
      </c>
      <c r="F69" s="93">
        <f t="shared" si="71"/>
        <v>17750</v>
      </c>
      <c r="G69" s="93">
        <f t="shared" si="71"/>
        <v>14240</v>
      </c>
      <c r="H69" s="93">
        <f t="shared" si="71"/>
        <v>500</v>
      </c>
      <c r="I69" s="93">
        <f t="shared" ref="I69" si="72">+I70+I71</f>
        <v>13740</v>
      </c>
    </row>
    <row r="70" spans="1:9" ht="16.5" customHeight="1" x14ac:dyDescent="0.3">
      <c r="A70" s="22" t="s">
        <v>314</v>
      </c>
      <c r="B70" s="24" t="s">
        <v>297</v>
      </c>
      <c r="C70" s="89"/>
      <c r="D70" s="90">
        <v>16500</v>
      </c>
      <c r="E70" s="90">
        <v>16500</v>
      </c>
      <c r="F70" s="90">
        <v>16500</v>
      </c>
      <c r="G70" s="45">
        <v>14000</v>
      </c>
      <c r="H70" s="45">
        <f t="shared" si="70"/>
        <v>500</v>
      </c>
      <c r="I70" s="45">
        <v>13500</v>
      </c>
    </row>
    <row r="71" spans="1:9" s="19" customFormat="1" ht="16.5" customHeight="1" x14ac:dyDescent="0.3">
      <c r="A71" s="22" t="s">
        <v>316</v>
      </c>
      <c r="B71" s="24" t="s">
        <v>299</v>
      </c>
      <c r="C71" s="89"/>
      <c r="D71" s="90">
        <v>1250</v>
      </c>
      <c r="E71" s="90">
        <v>1250</v>
      </c>
      <c r="F71" s="90">
        <v>1250</v>
      </c>
      <c r="G71" s="94">
        <v>240</v>
      </c>
      <c r="H71" s="45">
        <f t="shared" si="70"/>
        <v>0</v>
      </c>
      <c r="I71" s="94">
        <v>240</v>
      </c>
    </row>
    <row r="72" spans="1:9" ht="16.5" customHeight="1" x14ac:dyDescent="0.3">
      <c r="A72" s="17" t="s">
        <v>318</v>
      </c>
      <c r="B72" s="20" t="s">
        <v>192</v>
      </c>
      <c r="C72" s="87">
        <f>+C73</f>
        <v>0</v>
      </c>
      <c r="D72" s="87">
        <f t="shared" ref="D72:I73" si="73">+D73</f>
        <v>0</v>
      </c>
      <c r="E72" s="87">
        <f t="shared" si="73"/>
        <v>0</v>
      </c>
      <c r="F72" s="87">
        <f t="shared" si="73"/>
        <v>0</v>
      </c>
      <c r="G72" s="87">
        <f t="shared" si="73"/>
        <v>0</v>
      </c>
      <c r="H72" s="87">
        <f t="shared" si="73"/>
        <v>0</v>
      </c>
      <c r="I72" s="87">
        <f t="shared" si="73"/>
        <v>0</v>
      </c>
    </row>
    <row r="73" spans="1:9" ht="16.5" customHeight="1" x14ac:dyDescent="0.3">
      <c r="A73" s="29" t="s">
        <v>320</v>
      </c>
      <c r="B73" s="20" t="s">
        <v>302</v>
      </c>
      <c r="C73" s="87">
        <f>+C74</f>
        <v>0</v>
      </c>
      <c r="D73" s="87">
        <f t="shared" si="73"/>
        <v>0</v>
      </c>
      <c r="E73" s="87">
        <f t="shared" si="73"/>
        <v>0</v>
      </c>
      <c r="F73" s="87">
        <f t="shared" si="73"/>
        <v>0</v>
      </c>
      <c r="G73" s="87">
        <f t="shared" si="73"/>
        <v>0</v>
      </c>
      <c r="H73" s="87">
        <f t="shared" si="73"/>
        <v>0</v>
      </c>
      <c r="I73" s="87">
        <f t="shared" si="73"/>
        <v>0</v>
      </c>
    </row>
    <row r="74" spans="1:9" s="19" customFormat="1" ht="16.5" customHeight="1" x14ac:dyDescent="0.3">
      <c r="A74" s="29" t="s">
        <v>322</v>
      </c>
      <c r="B74" s="24" t="s">
        <v>304</v>
      </c>
      <c r="C74" s="89"/>
      <c r="D74" s="90"/>
      <c r="E74" s="90"/>
      <c r="F74" s="90"/>
      <c r="G74" s="45"/>
      <c r="H74" s="45"/>
      <c r="I74" s="45"/>
    </row>
    <row r="75" spans="1:9" s="19" customFormat="1" ht="16.5" customHeight="1" x14ac:dyDescent="0.3">
      <c r="A75" s="29" t="s">
        <v>196</v>
      </c>
      <c r="B75" s="30" t="s">
        <v>197</v>
      </c>
      <c r="C75" s="89">
        <f t="shared" ref="C75:H75" si="74">C76+C77</f>
        <v>0</v>
      </c>
      <c r="D75" s="89">
        <f t="shared" si="74"/>
        <v>0</v>
      </c>
      <c r="E75" s="89">
        <f t="shared" si="74"/>
        <v>0</v>
      </c>
      <c r="F75" s="89">
        <f t="shared" si="74"/>
        <v>0</v>
      </c>
      <c r="G75" s="89">
        <f t="shared" si="74"/>
        <v>0</v>
      </c>
      <c r="H75" s="89">
        <f t="shared" si="74"/>
        <v>0</v>
      </c>
      <c r="I75" s="89">
        <f t="shared" ref="I75" si="75">I76+I77</f>
        <v>0</v>
      </c>
    </row>
    <row r="76" spans="1:9" s="19" customFormat="1" ht="16.5" customHeight="1" x14ac:dyDescent="0.3">
      <c r="A76" s="29" t="s">
        <v>325</v>
      </c>
      <c r="B76" s="31" t="s">
        <v>307</v>
      </c>
      <c r="C76" s="89"/>
      <c r="D76" s="90"/>
      <c r="E76" s="90"/>
      <c r="F76" s="90"/>
      <c r="G76" s="45"/>
      <c r="H76" s="45"/>
      <c r="I76" s="45"/>
    </row>
    <row r="77" spans="1:9" ht="16.5" customHeight="1" x14ac:dyDescent="0.3">
      <c r="A77" s="29" t="s">
        <v>327</v>
      </c>
      <c r="B77" s="31" t="s">
        <v>309</v>
      </c>
      <c r="C77" s="89"/>
      <c r="D77" s="90"/>
      <c r="E77" s="90"/>
      <c r="F77" s="90"/>
      <c r="G77" s="45"/>
      <c r="H77" s="45"/>
      <c r="I77" s="45"/>
    </row>
    <row r="78" spans="1:9" s="19" customFormat="1" ht="16.5" customHeight="1" x14ac:dyDescent="0.3">
      <c r="A78" s="17" t="s">
        <v>329</v>
      </c>
      <c r="B78" s="20" t="s">
        <v>198</v>
      </c>
      <c r="C78" s="88">
        <f t="shared" ref="C78:I78" si="76">+C79</f>
        <v>0</v>
      </c>
      <c r="D78" s="88">
        <f t="shared" si="76"/>
        <v>2000</v>
      </c>
      <c r="E78" s="88">
        <f t="shared" si="76"/>
        <v>2000</v>
      </c>
      <c r="F78" s="88">
        <f t="shared" si="76"/>
        <v>2000</v>
      </c>
      <c r="G78" s="88">
        <f t="shared" si="76"/>
        <v>0</v>
      </c>
      <c r="H78" s="88">
        <f t="shared" si="76"/>
        <v>0</v>
      </c>
      <c r="I78" s="88">
        <f t="shared" si="76"/>
        <v>0</v>
      </c>
    </row>
    <row r="79" spans="1:9" s="19" customFormat="1" ht="16.5" customHeight="1" x14ac:dyDescent="0.3">
      <c r="A79" s="17" t="s">
        <v>331</v>
      </c>
      <c r="B79" s="20" t="s">
        <v>199</v>
      </c>
      <c r="C79" s="88">
        <f t="shared" ref="C79" si="77">+C80+C85</f>
        <v>0</v>
      </c>
      <c r="D79" s="88">
        <f t="shared" ref="D79:H79" si="78">+D80+D85</f>
        <v>2000</v>
      </c>
      <c r="E79" s="88">
        <f t="shared" si="78"/>
        <v>2000</v>
      </c>
      <c r="F79" s="88">
        <f t="shared" si="78"/>
        <v>2000</v>
      </c>
      <c r="G79" s="88">
        <f t="shared" si="78"/>
        <v>0</v>
      </c>
      <c r="H79" s="88">
        <f t="shared" si="78"/>
        <v>0</v>
      </c>
      <c r="I79" s="88">
        <f t="shared" ref="I79" si="79">+I80+I85</f>
        <v>0</v>
      </c>
    </row>
    <row r="80" spans="1:9" s="19" customFormat="1" ht="16.5" customHeight="1" x14ac:dyDescent="0.3">
      <c r="A80" s="17" t="s">
        <v>333</v>
      </c>
      <c r="B80" s="20" t="s">
        <v>313</v>
      </c>
      <c r="C80" s="88">
        <f t="shared" ref="C80" si="80">+C82+C84+C83+C81</f>
        <v>0</v>
      </c>
      <c r="D80" s="88">
        <f t="shared" ref="D80:H80" si="81">+D82+D84+D83+D81</f>
        <v>2000</v>
      </c>
      <c r="E80" s="88">
        <f t="shared" si="81"/>
        <v>2000</v>
      </c>
      <c r="F80" s="88">
        <f t="shared" si="81"/>
        <v>2000</v>
      </c>
      <c r="G80" s="88">
        <f t="shared" si="81"/>
        <v>0</v>
      </c>
      <c r="H80" s="88">
        <f t="shared" si="81"/>
        <v>0</v>
      </c>
      <c r="I80" s="88">
        <f t="shared" ref="I80" si="82">+I82+I84+I83+I81</f>
        <v>0</v>
      </c>
    </row>
    <row r="81" spans="1:9" s="19" customFormat="1" ht="16.5" customHeight="1" x14ac:dyDescent="0.3">
      <c r="A81" s="17" t="s">
        <v>335</v>
      </c>
      <c r="B81" s="23" t="s">
        <v>315</v>
      </c>
      <c r="C81" s="88"/>
      <c r="D81" s="90"/>
      <c r="E81" s="90"/>
      <c r="F81" s="90"/>
      <c r="G81" s="45"/>
      <c r="H81" s="45"/>
      <c r="I81" s="45"/>
    </row>
    <row r="82" spans="1:9" s="19" customFormat="1" ht="16.5" customHeight="1" x14ac:dyDescent="0.3">
      <c r="A82" s="22" t="s">
        <v>337</v>
      </c>
      <c r="B82" s="24" t="s">
        <v>317</v>
      </c>
      <c r="C82" s="89"/>
      <c r="D82" s="90"/>
      <c r="E82" s="90"/>
      <c r="F82" s="90"/>
      <c r="G82" s="45"/>
      <c r="H82" s="45"/>
      <c r="I82" s="45"/>
    </row>
    <row r="83" spans="1:9" s="19" customFormat="1" ht="16.5" customHeight="1" x14ac:dyDescent="0.3">
      <c r="A83" s="22" t="s">
        <v>338</v>
      </c>
      <c r="B83" s="23" t="s">
        <v>319</v>
      </c>
      <c r="C83" s="89"/>
      <c r="D83" s="90"/>
      <c r="E83" s="90"/>
      <c r="F83" s="90"/>
      <c r="G83" s="45"/>
      <c r="H83" s="45"/>
      <c r="I83" s="45"/>
    </row>
    <row r="84" spans="1:9" ht="16.5" customHeight="1" x14ac:dyDescent="0.3">
      <c r="A84" s="22" t="s">
        <v>339</v>
      </c>
      <c r="B84" s="24" t="s">
        <v>321</v>
      </c>
      <c r="C84" s="89"/>
      <c r="D84" s="90">
        <v>2000</v>
      </c>
      <c r="E84" s="90">
        <v>2000</v>
      </c>
      <c r="F84" s="90">
        <v>2000</v>
      </c>
      <c r="G84" s="45"/>
      <c r="H84" s="45"/>
      <c r="I84" s="45"/>
    </row>
    <row r="85" spans="1:9" ht="16.5" customHeight="1" x14ac:dyDescent="0.3">
      <c r="A85" s="32" t="s">
        <v>341</v>
      </c>
      <c r="B85" s="23" t="s">
        <v>323</v>
      </c>
      <c r="C85" s="89"/>
      <c r="D85" s="90"/>
      <c r="E85" s="90"/>
      <c r="F85" s="90"/>
      <c r="G85" s="45"/>
      <c r="H85" s="45"/>
      <c r="I85" s="45"/>
    </row>
    <row r="86" spans="1:9" ht="16.5" customHeight="1" x14ac:dyDescent="0.3">
      <c r="A86" s="22" t="s">
        <v>227</v>
      </c>
      <c r="B86" s="24" t="s">
        <v>324</v>
      </c>
      <c r="C86" s="89"/>
      <c r="D86" s="90"/>
      <c r="E86" s="90"/>
      <c r="F86" s="90"/>
      <c r="G86" s="45"/>
      <c r="H86" s="45"/>
      <c r="I86" s="45"/>
    </row>
    <row r="87" spans="1:9" ht="16.5" customHeight="1" x14ac:dyDescent="0.3">
      <c r="A87" s="22" t="s">
        <v>343</v>
      </c>
      <c r="B87" s="24" t="s">
        <v>326</v>
      </c>
      <c r="C87" s="87">
        <f t="shared" ref="C87:H87" si="83">+C44-C89+C23+C78+C248+C75</f>
        <v>0</v>
      </c>
      <c r="D87" s="87">
        <f t="shared" si="83"/>
        <v>139623520</v>
      </c>
      <c r="E87" s="87">
        <f t="shared" si="83"/>
        <v>139623520</v>
      </c>
      <c r="F87" s="87">
        <f t="shared" si="83"/>
        <v>139623520</v>
      </c>
      <c r="G87" s="87">
        <f t="shared" si="83"/>
        <v>125549796.43000001</v>
      </c>
      <c r="H87" s="87">
        <f t="shared" si="83"/>
        <v>11162609.190000001</v>
      </c>
      <c r="I87" s="87">
        <f t="shared" ref="I87" si="84">+I44-I89+I23+I78+I248+I75</f>
        <v>114387187.24000001</v>
      </c>
    </row>
    <row r="88" spans="1:9" ht="16.5" customHeight="1" x14ac:dyDescent="0.3">
      <c r="A88" s="22"/>
      <c r="B88" s="24" t="s">
        <v>328</v>
      </c>
      <c r="C88" s="87"/>
      <c r="D88" s="90"/>
      <c r="E88" s="90"/>
      <c r="F88" s="90"/>
      <c r="G88" s="90">
        <v>-4206357</v>
      </c>
      <c r="H88" s="45">
        <f t="shared" ref="H88" si="85">G88-I88</f>
        <v>0</v>
      </c>
      <c r="I88" s="90">
        <v>-4206357</v>
      </c>
    </row>
    <row r="89" spans="1:9" ht="16.5" customHeight="1" x14ac:dyDescent="0.35">
      <c r="A89" s="22" t="s">
        <v>346</v>
      </c>
      <c r="B89" s="20" t="s">
        <v>330</v>
      </c>
      <c r="C89" s="95">
        <f t="shared" ref="C89:H89" si="86">+C90+C177+C218+C222+C243+C245</f>
        <v>0</v>
      </c>
      <c r="D89" s="95">
        <f t="shared" si="86"/>
        <v>345312860</v>
      </c>
      <c r="E89" s="95">
        <f t="shared" si="86"/>
        <v>328015170</v>
      </c>
      <c r="F89" s="95">
        <f t="shared" si="86"/>
        <v>328015170</v>
      </c>
      <c r="G89" s="95">
        <f t="shared" si="86"/>
        <v>310748307.63999999</v>
      </c>
      <c r="H89" s="95">
        <f t="shared" si="86"/>
        <v>26773677.040000007</v>
      </c>
      <c r="I89" s="95">
        <f t="shared" ref="I89" si="87">+I90+I177+I218+I222+I243+I245</f>
        <v>283974630.59999996</v>
      </c>
    </row>
    <row r="90" spans="1:9" s="26" customFormat="1" ht="16.5" customHeight="1" x14ac:dyDescent="0.3">
      <c r="A90" s="17" t="s">
        <v>348</v>
      </c>
      <c r="B90" s="20" t="s">
        <v>332</v>
      </c>
      <c r="C90" s="88">
        <f t="shared" ref="C90:H90" si="88">+C91+C107+C141+C169+C173</f>
        <v>0</v>
      </c>
      <c r="D90" s="88">
        <f t="shared" si="88"/>
        <v>143334930</v>
      </c>
      <c r="E90" s="88">
        <f t="shared" si="88"/>
        <v>132539430</v>
      </c>
      <c r="F90" s="88">
        <f t="shared" si="88"/>
        <v>132539430</v>
      </c>
      <c r="G90" s="88">
        <f t="shared" si="88"/>
        <v>131563766.00999999</v>
      </c>
      <c r="H90" s="88">
        <f t="shared" si="88"/>
        <v>11475900.010000005</v>
      </c>
      <c r="I90" s="88">
        <f t="shared" ref="I90" si="89">+I91+I107+I141+I169+I173</f>
        <v>120087865.99999999</v>
      </c>
    </row>
    <row r="91" spans="1:9" s="26" customFormat="1" ht="16.5" customHeight="1" x14ac:dyDescent="0.3">
      <c r="A91" s="22" t="s">
        <v>350</v>
      </c>
      <c r="B91" s="20" t="s">
        <v>334</v>
      </c>
      <c r="C91" s="87">
        <f t="shared" ref="C91:H91" si="90">+C92+C104+C105+C95+C98+C93+C94</f>
        <v>0</v>
      </c>
      <c r="D91" s="87">
        <f t="shared" si="90"/>
        <v>65712120</v>
      </c>
      <c r="E91" s="87">
        <f t="shared" si="90"/>
        <v>62348360</v>
      </c>
      <c r="F91" s="87">
        <f t="shared" si="90"/>
        <v>62348360</v>
      </c>
      <c r="G91" s="87">
        <f t="shared" si="90"/>
        <v>61564013.880000003</v>
      </c>
      <c r="H91" s="87">
        <f t="shared" si="90"/>
        <v>4788971.700000003</v>
      </c>
      <c r="I91" s="87">
        <f t="shared" ref="I91" si="91">+I92+I104+I105+I95+I98+I93+I94</f>
        <v>56775042.18</v>
      </c>
    </row>
    <row r="92" spans="1:9" s="26" customFormat="1" ht="16.5" customHeight="1" x14ac:dyDescent="0.3">
      <c r="A92" s="22"/>
      <c r="B92" s="23" t="s">
        <v>336</v>
      </c>
      <c r="C92" s="89"/>
      <c r="D92" s="90">
        <v>58722000</v>
      </c>
      <c r="E92" s="90">
        <v>56484000</v>
      </c>
      <c r="F92" s="90">
        <v>56484000</v>
      </c>
      <c r="G92" s="45">
        <v>56061000</v>
      </c>
      <c r="H92" s="45">
        <f t="shared" ref="H92" si="92">G92-I92</f>
        <v>4430361.950000003</v>
      </c>
      <c r="I92" s="45">
        <v>51630638.049999997</v>
      </c>
    </row>
    <row r="93" spans="1:9" s="26" customFormat="1" ht="45" x14ac:dyDescent="0.3">
      <c r="A93" s="22"/>
      <c r="B93" s="23" t="s">
        <v>508</v>
      </c>
      <c r="C93" s="89"/>
      <c r="D93" s="90"/>
      <c r="E93" s="90"/>
      <c r="F93" s="90"/>
      <c r="G93" s="45"/>
      <c r="H93" s="45"/>
      <c r="I93" s="45"/>
    </row>
    <row r="94" spans="1:9" s="26" customFormat="1" ht="60" x14ac:dyDescent="0.3">
      <c r="A94" s="22"/>
      <c r="B94" s="23" t="s">
        <v>509</v>
      </c>
      <c r="C94" s="89"/>
      <c r="D94" s="90"/>
      <c r="E94" s="90"/>
      <c r="F94" s="90"/>
      <c r="G94" s="45"/>
      <c r="H94" s="45"/>
      <c r="I94" s="45"/>
    </row>
    <row r="95" spans="1:9" s="26" customFormat="1" ht="16.5" customHeight="1" x14ac:dyDescent="0.3">
      <c r="A95" s="22"/>
      <c r="B95" s="23" t="s">
        <v>510</v>
      </c>
      <c r="C95" s="89">
        <f>C96+C97</f>
        <v>0</v>
      </c>
      <c r="D95" s="89">
        <f t="shared" ref="D95:H95" si="93">D96+D97</f>
        <v>0</v>
      </c>
      <c r="E95" s="89">
        <f t="shared" si="93"/>
        <v>0</v>
      </c>
      <c r="F95" s="89">
        <f t="shared" si="93"/>
        <v>0</v>
      </c>
      <c r="G95" s="89">
        <f t="shared" si="93"/>
        <v>0</v>
      </c>
      <c r="H95" s="89">
        <f t="shared" si="93"/>
        <v>0</v>
      </c>
      <c r="I95" s="89">
        <f t="shared" ref="I95" si="94">I96+I97</f>
        <v>0</v>
      </c>
    </row>
    <row r="96" spans="1:9" s="26" customFormat="1" ht="16.5" customHeight="1" x14ac:dyDescent="0.3">
      <c r="A96" s="22"/>
      <c r="B96" s="23" t="s">
        <v>511</v>
      </c>
      <c r="C96" s="89"/>
      <c r="D96" s="90"/>
      <c r="E96" s="90"/>
      <c r="F96" s="90"/>
      <c r="G96" s="45"/>
      <c r="H96" s="45"/>
      <c r="I96" s="45"/>
    </row>
    <row r="97" spans="1:9" s="26" customFormat="1" ht="60" x14ac:dyDescent="0.3">
      <c r="A97" s="22"/>
      <c r="B97" s="23" t="s">
        <v>509</v>
      </c>
      <c r="C97" s="89"/>
      <c r="D97" s="90"/>
      <c r="E97" s="90"/>
      <c r="F97" s="90"/>
      <c r="G97" s="45"/>
      <c r="H97" s="45"/>
      <c r="I97" s="45"/>
    </row>
    <row r="98" spans="1:9" s="26" customFormat="1" ht="16.5" customHeight="1" x14ac:dyDescent="0.3">
      <c r="A98" s="22"/>
      <c r="B98" s="100" t="s">
        <v>478</v>
      </c>
      <c r="C98" s="89">
        <f t="shared" ref="C98:H98" si="95">C99+C102+C103</f>
        <v>0</v>
      </c>
      <c r="D98" s="89">
        <f t="shared" si="95"/>
        <v>6198120</v>
      </c>
      <c r="E98" s="89">
        <f t="shared" si="95"/>
        <v>5069360</v>
      </c>
      <c r="F98" s="89">
        <f t="shared" si="95"/>
        <v>5069360</v>
      </c>
      <c r="G98" s="89">
        <f t="shared" si="95"/>
        <v>4843649.53</v>
      </c>
      <c r="H98" s="89">
        <f t="shared" si="95"/>
        <v>358609.74999999994</v>
      </c>
      <c r="I98" s="89">
        <f t="shared" ref="I98" si="96">I99+I102+I103</f>
        <v>4485039.78</v>
      </c>
    </row>
    <row r="99" spans="1:9" s="26" customFormat="1" ht="30" x14ac:dyDescent="0.3">
      <c r="A99" s="22"/>
      <c r="B99" s="23" t="s">
        <v>479</v>
      </c>
      <c r="C99" s="89">
        <f>C100+C101</f>
        <v>0</v>
      </c>
      <c r="D99" s="89">
        <f t="shared" ref="D99:H99" si="97">D100+D101</f>
        <v>5828410</v>
      </c>
      <c r="E99" s="89">
        <f t="shared" si="97"/>
        <v>4767440</v>
      </c>
      <c r="F99" s="89">
        <f t="shared" si="97"/>
        <v>4767440</v>
      </c>
      <c r="G99" s="89">
        <f t="shared" si="97"/>
        <v>4600440</v>
      </c>
      <c r="H99" s="89">
        <f t="shared" si="97"/>
        <v>345575.91999999993</v>
      </c>
      <c r="I99" s="89">
        <f t="shared" ref="I99" si="98">I100+I101</f>
        <v>4254864.08</v>
      </c>
    </row>
    <row r="100" spans="1:9" s="26" customFormat="1" x14ac:dyDescent="0.3">
      <c r="A100" s="22"/>
      <c r="B100" s="23" t="s">
        <v>511</v>
      </c>
      <c r="C100" s="89"/>
      <c r="D100" s="90">
        <v>5828410</v>
      </c>
      <c r="E100" s="90">
        <v>4767440</v>
      </c>
      <c r="F100" s="90">
        <v>4767440</v>
      </c>
      <c r="G100" s="45">
        <v>4600440</v>
      </c>
      <c r="H100" s="45">
        <f t="shared" ref="H100" si="99">G100-I100</f>
        <v>345575.91999999993</v>
      </c>
      <c r="I100" s="45">
        <v>4254864.08</v>
      </c>
    </row>
    <row r="101" spans="1:9" s="26" customFormat="1" ht="60" x14ac:dyDescent="0.3">
      <c r="A101" s="22"/>
      <c r="B101" s="23" t="s">
        <v>509</v>
      </c>
      <c r="C101" s="89"/>
      <c r="D101" s="90"/>
      <c r="E101" s="90"/>
      <c r="F101" s="90"/>
      <c r="G101" s="45"/>
      <c r="H101" s="45"/>
      <c r="I101" s="45"/>
    </row>
    <row r="102" spans="1:9" s="26" customFormat="1" ht="60" x14ac:dyDescent="0.3">
      <c r="A102" s="22"/>
      <c r="B102" s="23" t="s">
        <v>480</v>
      </c>
      <c r="C102" s="89"/>
      <c r="D102" s="89">
        <v>203080</v>
      </c>
      <c r="E102" s="89">
        <v>164920</v>
      </c>
      <c r="F102" s="89">
        <v>164920</v>
      </c>
      <c r="G102" s="89">
        <v>140920</v>
      </c>
      <c r="H102" s="45">
        <f t="shared" ref="H102:H106" si="100">G102-I102</f>
        <v>13033.830000000002</v>
      </c>
      <c r="I102" s="89">
        <v>127886.17</v>
      </c>
    </row>
    <row r="103" spans="1:9" s="26" customFormat="1" ht="45" x14ac:dyDescent="0.3">
      <c r="A103" s="22"/>
      <c r="B103" s="23" t="s">
        <v>481</v>
      </c>
      <c r="C103" s="89"/>
      <c r="D103" s="90">
        <v>166630</v>
      </c>
      <c r="E103" s="90">
        <v>137000</v>
      </c>
      <c r="F103" s="90">
        <v>137000</v>
      </c>
      <c r="G103" s="45">
        <v>102289.53</v>
      </c>
      <c r="H103" s="45">
        <f t="shared" si="100"/>
        <v>0</v>
      </c>
      <c r="I103" s="45">
        <v>102289.53</v>
      </c>
    </row>
    <row r="104" spans="1:9" s="26" customFormat="1" ht="16.5" customHeight="1" x14ac:dyDescent="0.3">
      <c r="A104" s="22"/>
      <c r="B104" s="23" t="s">
        <v>340</v>
      </c>
      <c r="C104" s="89"/>
      <c r="D104" s="90">
        <v>7000</v>
      </c>
      <c r="E104" s="90">
        <v>7000</v>
      </c>
      <c r="F104" s="90">
        <v>7000</v>
      </c>
      <c r="G104" s="45">
        <v>3354.42</v>
      </c>
      <c r="H104" s="45">
        <f t="shared" si="100"/>
        <v>0</v>
      </c>
      <c r="I104" s="45">
        <v>3354.42</v>
      </c>
    </row>
    <row r="105" spans="1:9" s="26" customFormat="1" ht="45" x14ac:dyDescent="0.3">
      <c r="A105" s="22"/>
      <c r="B105" s="23" t="s">
        <v>342</v>
      </c>
      <c r="C105" s="89"/>
      <c r="D105" s="90">
        <v>785000</v>
      </c>
      <c r="E105" s="90">
        <v>788000</v>
      </c>
      <c r="F105" s="90">
        <v>788000</v>
      </c>
      <c r="G105" s="45">
        <v>656009.93000000005</v>
      </c>
      <c r="H105" s="45">
        <f t="shared" si="100"/>
        <v>0</v>
      </c>
      <c r="I105" s="45">
        <v>656009.93000000005</v>
      </c>
    </row>
    <row r="106" spans="1:9" x14ac:dyDescent="0.3">
      <c r="A106" s="22"/>
      <c r="B106" s="24" t="s">
        <v>328</v>
      </c>
      <c r="C106" s="89"/>
      <c r="D106" s="90"/>
      <c r="E106" s="90"/>
      <c r="F106" s="90"/>
      <c r="G106" s="45">
        <v>-25253.97</v>
      </c>
      <c r="H106" s="45">
        <f t="shared" si="100"/>
        <v>-1184.1500000000015</v>
      </c>
      <c r="I106" s="45">
        <v>-24069.82</v>
      </c>
    </row>
    <row r="107" spans="1:9" ht="30" x14ac:dyDescent="0.3">
      <c r="A107" s="22" t="s">
        <v>358</v>
      </c>
      <c r="B107" s="20" t="s">
        <v>344</v>
      </c>
      <c r="C107" s="89">
        <f t="shared" ref="C107:H107" si="101">C108+C111+C114+C117+C120+C123+C129+C126+C132</f>
        <v>0</v>
      </c>
      <c r="D107" s="89">
        <f t="shared" si="101"/>
        <v>51127630</v>
      </c>
      <c r="E107" s="89">
        <f t="shared" si="101"/>
        <v>46175330</v>
      </c>
      <c r="F107" s="89">
        <f t="shared" si="101"/>
        <v>46175330</v>
      </c>
      <c r="G107" s="89">
        <f t="shared" si="101"/>
        <v>46171369.030000001</v>
      </c>
      <c r="H107" s="89">
        <f t="shared" si="101"/>
        <v>4369427.9200000027</v>
      </c>
      <c r="I107" s="89">
        <f t="shared" ref="I107" si="102">I108+I111+I114+I117+I120+I123+I129+I126+I132</f>
        <v>41801941.109999999</v>
      </c>
    </row>
    <row r="108" spans="1:9" ht="16.5" customHeight="1" x14ac:dyDescent="0.3">
      <c r="A108" s="22"/>
      <c r="B108" s="23" t="s">
        <v>345</v>
      </c>
      <c r="C108" s="89">
        <f>C109+C110</f>
        <v>0</v>
      </c>
      <c r="D108" s="89">
        <f t="shared" ref="D108:H108" si="103">D109+D110</f>
        <v>700550</v>
      </c>
      <c r="E108" s="89">
        <f t="shared" si="103"/>
        <v>287060</v>
      </c>
      <c r="F108" s="89">
        <f t="shared" si="103"/>
        <v>287060</v>
      </c>
      <c r="G108" s="89">
        <f t="shared" si="103"/>
        <v>286095.39</v>
      </c>
      <c r="H108" s="89">
        <f t="shared" si="103"/>
        <v>97078.890000000014</v>
      </c>
      <c r="I108" s="89">
        <f t="shared" ref="I108" si="104">I109+I110</f>
        <v>189016.5</v>
      </c>
    </row>
    <row r="109" spans="1:9" ht="16.5" customHeight="1" x14ac:dyDescent="0.3">
      <c r="A109" s="22"/>
      <c r="B109" s="23" t="s">
        <v>336</v>
      </c>
      <c r="C109" s="89"/>
      <c r="D109" s="90">
        <v>700550</v>
      </c>
      <c r="E109" s="90">
        <v>287060</v>
      </c>
      <c r="F109" s="90">
        <v>287060</v>
      </c>
      <c r="G109" s="45">
        <v>286095.39</v>
      </c>
      <c r="H109" s="45">
        <f t="shared" ref="H109" si="105">G109-I109</f>
        <v>97078.890000000014</v>
      </c>
      <c r="I109" s="45">
        <v>189016.5</v>
      </c>
    </row>
    <row r="110" spans="1:9" ht="60" x14ac:dyDescent="0.3">
      <c r="A110" s="22"/>
      <c r="B110" s="23" t="s">
        <v>509</v>
      </c>
      <c r="C110" s="89"/>
      <c r="D110" s="90"/>
      <c r="E110" s="90"/>
      <c r="F110" s="90"/>
      <c r="G110" s="45"/>
      <c r="H110" s="45"/>
      <c r="I110" s="45"/>
    </row>
    <row r="111" spans="1:9" x14ac:dyDescent="0.3">
      <c r="A111" s="22"/>
      <c r="B111" s="23" t="s">
        <v>347</v>
      </c>
      <c r="C111" s="89">
        <f>C112+C113</f>
        <v>0</v>
      </c>
      <c r="D111" s="89">
        <f t="shared" ref="D111:H111" si="106">D112+D113</f>
        <v>0</v>
      </c>
      <c r="E111" s="89">
        <f t="shared" si="106"/>
        <v>0</v>
      </c>
      <c r="F111" s="89">
        <f t="shared" si="106"/>
        <v>0</v>
      </c>
      <c r="G111" s="89">
        <f t="shared" si="106"/>
        <v>0</v>
      </c>
      <c r="H111" s="89">
        <f t="shared" si="106"/>
        <v>0</v>
      </c>
      <c r="I111" s="89">
        <f t="shared" ref="I111" si="107">I112+I113</f>
        <v>0</v>
      </c>
    </row>
    <row r="112" spans="1:9" x14ac:dyDescent="0.3">
      <c r="A112" s="22"/>
      <c r="B112" s="23" t="s">
        <v>336</v>
      </c>
      <c r="C112" s="89"/>
      <c r="D112" s="90"/>
      <c r="E112" s="90"/>
      <c r="F112" s="90"/>
      <c r="G112" s="45"/>
      <c r="H112" s="45"/>
      <c r="I112" s="45"/>
    </row>
    <row r="113" spans="1:9" ht="60" x14ac:dyDescent="0.3">
      <c r="A113" s="22"/>
      <c r="B113" s="23" t="s">
        <v>509</v>
      </c>
      <c r="C113" s="89"/>
      <c r="D113" s="90"/>
      <c r="E113" s="90"/>
      <c r="F113" s="90"/>
      <c r="G113" s="45"/>
      <c r="H113" s="45"/>
      <c r="I113" s="45"/>
    </row>
    <row r="114" spans="1:9" s="19" customFormat="1" ht="16.5" customHeight="1" x14ac:dyDescent="0.3">
      <c r="A114" s="22"/>
      <c r="B114" s="23" t="s">
        <v>349</v>
      </c>
      <c r="C114" s="89">
        <f>C115+C116</f>
        <v>0</v>
      </c>
      <c r="D114" s="89">
        <f t="shared" ref="D114:H114" si="108">D115+D116</f>
        <v>3632620</v>
      </c>
      <c r="E114" s="89">
        <f t="shared" si="108"/>
        <v>2903340</v>
      </c>
      <c r="F114" s="89">
        <f t="shared" si="108"/>
        <v>2903340</v>
      </c>
      <c r="G114" s="89">
        <f t="shared" si="108"/>
        <v>2902953.37</v>
      </c>
      <c r="H114" s="89">
        <f t="shared" si="108"/>
        <v>281047.70999999996</v>
      </c>
      <c r="I114" s="89">
        <f t="shared" ref="I114" si="109">I115+I116</f>
        <v>2621905.66</v>
      </c>
    </row>
    <row r="115" spans="1:9" s="19" customFormat="1" ht="16.5" customHeight="1" x14ac:dyDescent="0.3">
      <c r="A115" s="22"/>
      <c r="B115" s="23" t="s">
        <v>336</v>
      </c>
      <c r="C115" s="89"/>
      <c r="D115" s="90">
        <v>3632620</v>
      </c>
      <c r="E115" s="90">
        <v>2903340</v>
      </c>
      <c r="F115" s="90">
        <v>2903340</v>
      </c>
      <c r="G115" s="45">
        <v>2902953.37</v>
      </c>
      <c r="H115" s="45">
        <f t="shared" ref="H115" si="110">G115-I115</f>
        <v>281047.70999999996</v>
      </c>
      <c r="I115" s="45">
        <v>2621905.66</v>
      </c>
    </row>
    <row r="116" spans="1:9" s="19" customFormat="1" ht="60" x14ac:dyDescent="0.3">
      <c r="A116" s="22"/>
      <c r="B116" s="23" t="s">
        <v>509</v>
      </c>
      <c r="C116" s="89"/>
      <c r="D116" s="90"/>
      <c r="E116" s="90"/>
      <c r="F116" s="90"/>
      <c r="G116" s="45"/>
      <c r="H116" s="45"/>
      <c r="I116" s="45"/>
    </row>
    <row r="117" spans="1:9" ht="16.5" customHeight="1" x14ac:dyDescent="0.3">
      <c r="A117" s="22"/>
      <c r="B117" s="23" t="s">
        <v>351</v>
      </c>
      <c r="C117" s="89">
        <f>C118+C119</f>
        <v>0</v>
      </c>
      <c r="D117" s="89">
        <f t="shared" ref="D117:H117" si="111">D118+D119</f>
        <v>20851130</v>
      </c>
      <c r="E117" s="89">
        <f t="shared" si="111"/>
        <v>19364390</v>
      </c>
      <c r="F117" s="89">
        <f t="shared" si="111"/>
        <v>19364390</v>
      </c>
      <c r="G117" s="89">
        <f t="shared" si="111"/>
        <v>19363688.190000001</v>
      </c>
      <c r="H117" s="89">
        <f t="shared" si="111"/>
        <v>1731589.1300000027</v>
      </c>
      <c r="I117" s="89">
        <f t="shared" ref="I117" si="112">I118+I119</f>
        <v>17632099.059999999</v>
      </c>
    </row>
    <row r="118" spans="1:9" ht="16.5" customHeight="1" x14ac:dyDescent="0.3">
      <c r="A118" s="22"/>
      <c r="B118" s="23" t="s">
        <v>336</v>
      </c>
      <c r="C118" s="89"/>
      <c r="D118" s="90">
        <v>20851130</v>
      </c>
      <c r="E118" s="90">
        <v>19364390</v>
      </c>
      <c r="F118" s="90">
        <v>19364390</v>
      </c>
      <c r="G118" s="45">
        <v>19363688.190000001</v>
      </c>
      <c r="H118" s="45">
        <f t="shared" ref="H118" si="113">G118-I118</f>
        <v>1731589.1300000027</v>
      </c>
      <c r="I118" s="45">
        <v>17632099.059999999</v>
      </c>
    </row>
    <row r="119" spans="1:9" ht="60" x14ac:dyDescent="0.3">
      <c r="A119" s="22"/>
      <c r="B119" s="23" t="s">
        <v>509</v>
      </c>
      <c r="C119" s="89"/>
      <c r="D119" s="90"/>
      <c r="E119" s="90"/>
      <c r="F119" s="90"/>
      <c r="G119" s="45"/>
      <c r="H119" s="45"/>
      <c r="I119" s="45"/>
    </row>
    <row r="120" spans="1:9" x14ac:dyDescent="0.3">
      <c r="A120" s="22"/>
      <c r="B120" s="34" t="s">
        <v>352</v>
      </c>
      <c r="C120" s="89">
        <f>C121+C122</f>
        <v>0</v>
      </c>
      <c r="D120" s="89">
        <f t="shared" ref="D120:H120" si="114">D121+D122</f>
        <v>0</v>
      </c>
      <c r="E120" s="89">
        <f t="shared" si="114"/>
        <v>0</v>
      </c>
      <c r="F120" s="89">
        <f t="shared" si="114"/>
        <v>0</v>
      </c>
      <c r="G120" s="89">
        <f t="shared" si="114"/>
        <v>0</v>
      </c>
      <c r="H120" s="89">
        <f t="shared" si="114"/>
        <v>0</v>
      </c>
      <c r="I120" s="89">
        <f t="shared" ref="I120" si="115">I121+I122</f>
        <v>0</v>
      </c>
    </row>
    <row r="121" spans="1:9" x14ac:dyDescent="0.3">
      <c r="A121" s="22"/>
      <c r="B121" s="34" t="s">
        <v>336</v>
      </c>
      <c r="C121" s="89"/>
      <c r="D121" s="90"/>
      <c r="E121" s="90"/>
      <c r="F121" s="90"/>
      <c r="G121" s="45"/>
      <c r="H121" s="45"/>
      <c r="I121" s="45"/>
    </row>
    <row r="122" spans="1:9" ht="60" x14ac:dyDescent="0.3">
      <c r="A122" s="22"/>
      <c r="B122" s="34" t="s">
        <v>509</v>
      </c>
      <c r="C122" s="89"/>
      <c r="D122" s="90"/>
      <c r="E122" s="90"/>
      <c r="F122" s="90"/>
      <c r="G122" s="45"/>
      <c r="H122" s="45"/>
      <c r="I122" s="45"/>
    </row>
    <row r="123" spans="1:9" ht="30" x14ac:dyDescent="0.3">
      <c r="A123" s="22"/>
      <c r="B123" s="23" t="s">
        <v>353</v>
      </c>
      <c r="C123" s="89">
        <f>C124+C125</f>
        <v>0</v>
      </c>
      <c r="D123" s="89">
        <f t="shared" ref="D123:H123" si="116">D124+D125</f>
        <v>272070</v>
      </c>
      <c r="E123" s="89">
        <f t="shared" si="116"/>
        <v>243600</v>
      </c>
      <c r="F123" s="89">
        <f t="shared" si="116"/>
        <v>243600</v>
      </c>
      <c r="G123" s="89">
        <f t="shared" si="116"/>
        <v>243094.49</v>
      </c>
      <c r="H123" s="89">
        <f t="shared" si="116"/>
        <v>33678.109999999986</v>
      </c>
      <c r="I123" s="89">
        <f t="shared" ref="I123" si="117">I124+I125</f>
        <v>209416.38</v>
      </c>
    </row>
    <row r="124" spans="1:9" x14ac:dyDescent="0.3">
      <c r="A124" s="22"/>
      <c r="B124" s="23" t="s">
        <v>336</v>
      </c>
      <c r="C124" s="89"/>
      <c r="D124" s="90">
        <v>272070</v>
      </c>
      <c r="E124" s="90">
        <v>243600</v>
      </c>
      <c r="F124" s="90">
        <v>243600</v>
      </c>
      <c r="G124" s="45">
        <v>243094.49</v>
      </c>
      <c r="H124" s="45">
        <f t="shared" ref="H124" si="118">G124-I124</f>
        <v>33678.109999999986</v>
      </c>
      <c r="I124" s="45">
        <v>209416.38</v>
      </c>
    </row>
    <row r="125" spans="1:9" ht="60" x14ac:dyDescent="0.3">
      <c r="A125" s="22"/>
      <c r="B125" s="23" t="s">
        <v>509</v>
      </c>
      <c r="C125" s="89"/>
      <c r="D125" s="90"/>
      <c r="E125" s="90"/>
      <c r="F125" s="90"/>
      <c r="G125" s="45"/>
      <c r="H125" s="45"/>
      <c r="I125" s="45"/>
    </row>
    <row r="126" spans="1:9" ht="16.5" customHeight="1" x14ac:dyDescent="0.3">
      <c r="A126" s="22"/>
      <c r="B126" s="35" t="s">
        <v>354</v>
      </c>
      <c r="C126" s="89">
        <f>C127+C128</f>
        <v>0</v>
      </c>
      <c r="D126" s="89">
        <f t="shared" ref="D126:H126" si="119">D127+D128</f>
        <v>0</v>
      </c>
      <c r="E126" s="89">
        <f t="shared" si="119"/>
        <v>0</v>
      </c>
      <c r="F126" s="89">
        <f t="shared" si="119"/>
        <v>0</v>
      </c>
      <c r="G126" s="89">
        <f t="shared" si="119"/>
        <v>0</v>
      </c>
      <c r="H126" s="89">
        <f t="shared" si="119"/>
        <v>0</v>
      </c>
      <c r="I126" s="89">
        <f t="shared" ref="I126" si="120">I127+I128</f>
        <v>0</v>
      </c>
    </row>
    <row r="127" spans="1:9" ht="16.5" customHeight="1" x14ac:dyDescent="0.3">
      <c r="A127" s="22"/>
      <c r="B127" s="35" t="s">
        <v>336</v>
      </c>
      <c r="C127" s="89"/>
      <c r="D127" s="90"/>
      <c r="E127" s="90"/>
      <c r="F127" s="90"/>
      <c r="G127" s="45"/>
      <c r="H127" s="45"/>
      <c r="I127" s="45"/>
    </row>
    <row r="128" spans="1:9" ht="60" x14ac:dyDescent="0.3">
      <c r="A128" s="22"/>
      <c r="B128" s="35" t="s">
        <v>509</v>
      </c>
      <c r="C128" s="89"/>
      <c r="D128" s="90"/>
      <c r="E128" s="90"/>
      <c r="F128" s="90"/>
      <c r="G128" s="45"/>
      <c r="H128" s="45"/>
      <c r="I128" s="45"/>
    </row>
    <row r="129" spans="1:9" x14ac:dyDescent="0.3">
      <c r="A129" s="22"/>
      <c r="B129" s="35" t="s">
        <v>355</v>
      </c>
      <c r="C129" s="89">
        <f>C130+C131</f>
        <v>0</v>
      </c>
      <c r="D129" s="89">
        <f t="shared" ref="D129:H129" si="121">D130+D131</f>
        <v>14925960</v>
      </c>
      <c r="E129" s="89">
        <f t="shared" si="121"/>
        <v>13363580</v>
      </c>
      <c r="F129" s="89">
        <f t="shared" si="121"/>
        <v>13363580</v>
      </c>
      <c r="G129" s="89">
        <f t="shared" si="121"/>
        <v>13362500.66</v>
      </c>
      <c r="H129" s="89">
        <f t="shared" si="121"/>
        <v>1018204.4000000004</v>
      </c>
      <c r="I129" s="89">
        <f t="shared" ref="I129" si="122">I130+I131</f>
        <v>12344296.26</v>
      </c>
    </row>
    <row r="130" spans="1:9" x14ac:dyDescent="0.3">
      <c r="A130" s="22"/>
      <c r="B130" s="35" t="s">
        <v>336</v>
      </c>
      <c r="C130" s="89"/>
      <c r="D130" s="90">
        <v>14921460</v>
      </c>
      <c r="E130" s="90">
        <v>13359080</v>
      </c>
      <c r="F130" s="90">
        <v>13359080</v>
      </c>
      <c r="G130" s="96">
        <v>13358002.460000001</v>
      </c>
      <c r="H130" s="45">
        <f t="shared" ref="H130:H131" si="123">G130-I130</f>
        <v>1018204.4000000004</v>
      </c>
      <c r="I130" s="96">
        <v>12339798.060000001</v>
      </c>
    </row>
    <row r="131" spans="1:9" ht="60" x14ac:dyDescent="0.3">
      <c r="A131" s="22"/>
      <c r="B131" s="35" t="s">
        <v>509</v>
      </c>
      <c r="C131" s="89"/>
      <c r="D131" s="90">
        <v>4500</v>
      </c>
      <c r="E131" s="90">
        <v>4500</v>
      </c>
      <c r="F131" s="90">
        <v>4500</v>
      </c>
      <c r="G131" s="96">
        <v>4498.2</v>
      </c>
      <c r="H131" s="45">
        <f t="shared" si="123"/>
        <v>0</v>
      </c>
      <c r="I131" s="96">
        <v>4498.2</v>
      </c>
    </row>
    <row r="132" spans="1:9" ht="30" x14ac:dyDescent="0.3">
      <c r="A132" s="22"/>
      <c r="B132" s="36" t="s">
        <v>356</v>
      </c>
      <c r="C132" s="89">
        <f>C133+C136+C139+C137+C138</f>
        <v>0</v>
      </c>
      <c r="D132" s="89">
        <f t="shared" ref="D132:H132" si="124">D133+D136+D139+D137+D138</f>
        <v>10745300</v>
      </c>
      <c r="E132" s="89">
        <f t="shared" si="124"/>
        <v>10013360</v>
      </c>
      <c r="F132" s="89">
        <f t="shared" si="124"/>
        <v>10013360</v>
      </c>
      <c r="G132" s="89">
        <f t="shared" si="124"/>
        <v>10013036.93</v>
      </c>
      <c r="H132" s="89">
        <f t="shared" si="124"/>
        <v>1207829.6799999997</v>
      </c>
      <c r="I132" s="89">
        <f t="shared" ref="I132" si="125">I133+I136+I139+I137+I138</f>
        <v>8805207.25</v>
      </c>
    </row>
    <row r="133" spans="1:9" ht="16.5" customHeight="1" x14ac:dyDescent="0.3">
      <c r="A133" s="22"/>
      <c r="B133" s="35" t="s">
        <v>357</v>
      </c>
      <c r="C133" s="89">
        <f>C134+C135</f>
        <v>0</v>
      </c>
      <c r="D133" s="89">
        <f t="shared" ref="D133:H133" si="126">D134+D135</f>
        <v>10745300</v>
      </c>
      <c r="E133" s="89">
        <f t="shared" si="126"/>
        <v>10013360</v>
      </c>
      <c r="F133" s="89">
        <f t="shared" si="126"/>
        <v>10013360</v>
      </c>
      <c r="G133" s="89">
        <f t="shared" si="126"/>
        <v>10013036.93</v>
      </c>
      <c r="H133" s="89">
        <f t="shared" si="126"/>
        <v>1207829.6799999997</v>
      </c>
      <c r="I133" s="89">
        <f t="shared" ref="I133" si="127">I134+I135</f>
        <v>8805207.25</v>
      </c>
    </row>
    <row r="134" spans="1:9" ht="16.5" customHeight="1" x14ac:dyDescent="0.3">
      <c r="A134" s="22"/>
      <c r="B134" s="35" t="s">
        <v>336</v>
      </c>
      <c r="C134" s="89"/>
      <c r="D134" s="90">
        <v>10745300</v>
      </c>
      <c r="E134" s="90">
        <v>10013360</v>
      </c>
      <c r="F134" s="90">
        <v>10013360</v>
      </c>
      <c r="G134" s="45">
        <v>10013036.93</v>
      </c>
      <c r="H134" s="45">
        <f t="shared" ref="H134" si="128">G134-I134</f>
        <v>1207829.6799999997</v>
      </c>
      <c r="I134" s="45">
        <v>8805207.25</v>
      </c>
    </row>
    <row r="135" spans="1:9" ht="60" x14ac:dyDescent="0.3">
      <c r="A135" s="22"/>
      <c r="B135" s="35" t="s">
        <v>509</v>
      </c>
      <c r="C135" s="89"/>
      <c r="D135" s="90"/>
      <c r="E135" s="90"/>
      <c r="F135" s="90"/>
      <c r="G135" s="45"/>
      <c r="H135" s="45"/>
      <c r="I135" s="45"/>
    </row>
    <row r="136" spans="1:9" x14ac:dyDescent="0.3">
      <c r="A136" s="22"/>
      <c r="B136" s="35" t="s">
        <v>491</v>
      </c>
      <c r="C136" s="89"/>
      <c r="D136" s="90"/>
      <c r="E136" s="90"/>
      <c r="F136" s="90"/>
      <c r="G136" s="45"/>
      <c r="H136" s="45"/>
      <c r="I136" s="45"/>
    </row>
    <row r="137" spans="1:9" ht="30" x14ac:dyDescent="0.3">
      <c r="A137" s="22"/>
      <c r="B137" s="35" t="s">
        <v>492</v>
      </c>
      <c r="C137" s="89"/>
      <c r="D137" s="90"/>
      <c r="E137" s="90"/>
      <c r="F137" s="90"/>
      <c r="G137" s="45"/>
      <c r="H137" s="45"/>
      <c r="I137" s="45"/>
    </row>
    <row r="138" spans="1:9" x14ac:dyDescent="0.3">
      <c r="A138" s="22"/>
      <c r="B138" s="35" t="s">
        <v>498</v>
      </c>
      <c r="C138" s="89"/>
      <c r="D138" s="90"/>
      <c r="E138" s="90"/>
      <c r="F138" s="90"/>
      <c r="G138" s="45"/>
      <c r="H138" s="45"/>
      <c r="I138" s="45"/>
    </row>
    <row r="139" spans="1:9" x14ac:dyDescent="0.3">
      <c r="A139" s="22"/>
      <c r="B139" s="35" t="s">
        <v>359</v>
      </c>
      <c r="C139" s="89"/>
      <c r="D139" s="90"/>
      <c r="E139" s="90"/>
      <c r="F139" s="90"/>
      <c r="G139" s="45"/>
      <c r="H139" s="45"/>
      <c r="I139" s="45"/>
    </row>
    <row r="140" spans="1:9" x14ac:dyDescent="0.3">
      <c r="A140" s="22"/>
      <c r="B140" s="24" t="s">
        <v>328</v>
      </c>
      <c r="C140" s="89"/>
      <c r="D140" s="90"/>
      <c r="E140" s="90"/>
      <c r="F140" s="90"/>
      <c r="G140" s="45"/>
      <c r="H140" s="45"/>
      <c r="I140" s="45"/>
    </row>
    <row r="141" spans="1:9" ht="36" customHeight="1" x14ac:dyDescent="0.3">
      <c r="A141" s="17" t="s">
        <v>369</v>
      </c>
      <c r="B141" s="20" t="s">
        <v>360</v>
      </c>
      <c r="C141" s="89">
        <f t="shared" ref="C141:H141" si="129">C142+C145+C148+C151+C152+C153+C154+C157+C158+C159</f>
        <v>0</v>
      </c>
      <c r="D141" s="89">
        <f t="shared" si="129"/>
        <v>1843660</v>
      </c>
      <c r="E141" s="89">
        <f t="shared" si="129"/>
        <v>1674510</v>
      </c>
      <c r="F141" s="89">
        <f t="shared" si="129"/>
        <v>1674510</v>
      </c>
      <c r="G141" s="89">
        <f t="shared" si="129"/>
        <v>1674153.1</v>
      </c>
      <c r="H141" s="89">
        <f t="shared" si="129"/>
        <v>144623.16000000015</v>
      </c>
      <c r="I141" s="89">
        <f t="shared" ref="I141" si="130">I142+I145+I148+I151+I152+I153+I154+I157+I158+I159</f>
        <v>1529529.94</v>
      </c>
    </row>
    <row r="142" spans="1:9" x14ac:dyDescent="0.3">
      <c r="A142" s="22"/>
      <c r="B142" s="23" t="s">
        <v>351</v>
      </c>
      <c r="C142" s="89">
        <f>C143+C144</f>
        <v>0</v>
      </c>
      <c r="D142" s="89">
        <f t="shared" ref="D142:H142" si="131">D143+D144</f>
        <v>1603240</v>
      </c>
      <c r="E142" s="89">
        <f t="shared" si="131"/>
        <v>1460280</v>
      </c>
      <c r="F142" s="89">
        <f t="shared" si="131"/>
        <v>1460280</v>
      </c>
      <c r="G142" s="89">
        <f t="shared" si="131"/>
        <v>1460031.6</v>
      </c>
      <c r="H142" s="89">
        <f t="shared" si="131"/>
        <v>134540.40000000014</v>
      </c>
      <c r="I142" s="89">
        <f t="shared" ref="I142" si="132">I143+I144</f>
        <v>1325491.2</v>
      </c>
    </row>
    <row r="143" spans="1:9" x14ac:dyDescent="0.3">
      <c r="A143" s="22"/>
      <c r="B143" s="23" t="s">
        <v>512</v>
      </c>
      <c r="C143" s="89"/>
      <c r="D143" s="90">
        <v>1603240</v>
      </c>
      <c r="E143" s="90">
        <v>1460280</v>
      </c>
      <c r="F143" s="90">
        <v>1460280</v>
      </c>
      <c r="G143" s="45">
        <v>1460031.6</v>
      </c>
      <c r="H143" s="45">
        <f t="shared" ref="H143" si="133">G143-I143</f>
        <v>134540.40000000014</v>
      </c>
      <c r="I143" s="45">
        <v>1325491.2</v>
      </c>
    </row>
    <row r="144" spans="1:9" ht="60" x14ac:dyDescent="0.3">
      <c r="A144" s="22"/>
      <c r="B144" s="23" t="s">
        <v>509</v>
      </c>
      <c r="C144" s="89"/>
      <c r="D144" s="90"/>
      <c r="E144" s="90"/>
      <c r="F144" s="90"/>
      <c r="G144" s="45"/>
      <c r="H144" s="45"/>
      <c r="I144" s="45"/>
    </row>
    <row r="145" spans="1:9" ht="30" x14ac:dyDescent="0.3">
      <c r="A145" s="22"/>
      <c r="B145" s="37" t="s">
        <v>361</v>
      </c>
      <c r="C145" s="89">
        <f>C146+C147</f>
        <v>0</v>
      </c>
      <c r="D145" s="89">
        <f t="shared" ref="D145:H145" si="134">D146+D147</f>
        <v>59000</v>
      </c>
      <c r="E145" s="89">
        <f t="shared" si="134"/>
        <v>34530</v>
      </c>
      <c r="F145" s="89">
        <f t="shared" si="134"/>
        <v>34530</v>
      </c>
      <c r="G145" s="89">
        <f t="shared" si="134"/>
        <v>34443.360000000001</v>
      </c>
      <c r="H145" s="89">
        <f t="shared" si="134"/>
        <v>8382.36</v>
      </c>
      <c r="I145" s="89">
        <f t="shared" ref="I145" si="135">I146+I147</f>
        <v>26061</v>
      </c>
    </row>
    <row r="146" spans="1:9" x14ac:dyDescent="0.3">
      <c r="A146" s="22"/>
      <c r="B146" s="37" t="s">
        <v>512</v>
      </c>
      <c r="C146" s="89"/>
      <c r="D146" s="90">
        <v>59000</v>
      </c>
      <c r="E146" s="90">
        <v>34530</v>
      </c>
      <c r="F146" s="90">
        <v>34530</v>
      </c>
      <c r="G146" s="45">
        <v>34443.360000000001</v>
      </c>
      <c r="H146" s="45">
        <f t="shared" ref="H146" si="136">G146-I146</f>
        <v>8382.36</v>
      </c>
      <c r="I146" s="45">
        <v>26061</v>
      </c>
    </row>
    <row r="147" spans="1:9" ht="60" x14ac:dyDescent="0.3">
      <c r="A147" s="22"/>
      <c r="B147" s="37" t="s">
        <v>509</v>
      </c>
      <c r="C147" s="89"/>
      <c r="D147" s="90"/>
      <c r="E147" s="90"/>
      <c r="F147" s="90"/>
      <c r="G147" s="45"/>
      <c r="H147" s="45"/>
      <c r="I147" s="45"/>
    </row>
    <row r="148" spans="1:9" ht="16.5" customHeight="1" x14ac:dyDescent="0.3">
      <c r="A148" s="22"/>
      <c r="B148" s="38" t="s">
        <v>362</v>
      </c>
      <c r="C148" s="89">
        <f>C149+C150</f>
        <v>0</v>
      </c>
      <c r="D148" s="89">
        <f t="shared" ref="D148:H148" si="137">D149+D150</f>
        <v>181420</v>
      </c>
      <c r="E148" s="89">
        <f t="shared" si="137"/>
        <v>179700</v>
      </c>
      <c r="F148" s="89">
        <f t="shared" si="137"/>
        <v>179700</v>
      </c>
      <c r="G148" s="89">
        <f t="shared" si="137"/>
        <v>179678.14</v>
      </c>
      <c r="H148" s="89">
        <f t="shared" si="137"/>
        <v>1700.4000000000233</v>
      </c>
      <c r="I148" s="89">
        <f t="shared" ref="I148" si="138">I149+I150</f>
        <v>177977.74</v>
      </c>
    </row>
    <row r="149" spans="1:9" ht="16.5" customHeight="1" x14ac:dyDescent="0.3">
      <c r="A149" s="22"/>
      <c r="B149" s="38" t="s">
        <v>512</v>
      </c>
      <c r="C149" s="89"/>
      <c r="D149" s="90">
        <v>181420</v>
      </c>
      <c r="E149" s="90">
        <v>179700</v>
      </c>
      <c r="F149" s="90">
        <v>179700</v>
      </c>
      <c r="G149" s="45">
        <v>179678.14</v>
      </c>
      <c r="H149" s="45">
        <f t="shared" ref="H149" si="139">G149-I149</f>
        <v>1700.4000000000233</v>
      </c>
      <c r="I149" s="45">
        <v>177977.74</v>
      </c>
    </row>
    <row r="150" spans="1:9" ht="60" x14ac:dyDescent="0.3">
      <c r="A150" s="22"/>
      <c r="B150" s="38" t="s">
        <v>509</v>
      </c>
      <c r="C150" s="89"/>
      <c r="D150" s="90"/>
      <c r="E150" s="90"/>
      <c r="F150" s="90"/>
      <c r="G150" s="45"/>
      <c r="H150" s="45"/>
      <c r="I150" s="45"/>
    </row>
    <row r="151" spans="1:9" ht="20.25" customHeight="1" x14ac:dyDescent="0.3">
      <c r="A151" s="22"/>
      <c r="B151" s="38" t="s">
        <v>363</v>
      </c>
      <c r="C151" s="89"/>
      <c r="D151" s="90"/>
      <c r="E151" s="90"/>
      <c r="F151" s="90"/>
      <c r="G151" s="45"/>
      <c r="H151" s="45"/>
      <c r="I151" s="45"/>
    </row>
    <row r="152" spans="1:9" ht="16.5" customHeight="1" x14ac:dyDescent="0.3">
      <c r="A152" s="22"/>
      <c r="B152" s="38" t="s">
        <v>364</v>
      </c>
      <c r="C152" s="89"/>
      <c r="D152" s="90"/>
      <c r="E152" s="90"/>
      <c r="F152" s="90"/>
      <c r="G152" s="45"/>
      <c r="H152" s="45"/>
      <c r="I152" s="45"/>
    </row>
    <row r="153" spans="1:9" ht="16.5" customHeight="1" x14ac:dyDescent="0.3">
      <c r="A153" s="22"/>
      <c r="B153" s="23" t="s">
        <v>345</v>
      </c>
      <c r="C153" s="89"/>
      <c r="D153" s="90"/>
      <c r="E153" s="90"/>
      <c r="F153" s="90"/>
      <c r="G153" s="45"/>
      <c r="H153" s="45"/>
      <c r="I153" s="45"/>
    </row>
    <row r="154" spans="1:9" ht="16.5" customHeight="1" x14ac:dyDescent="0.3">
      <c r="A154" s="22"/>
      <c r="B154" s="38" t="s">
        <v>365</v>
      </c>
      <c r="C154" s="89">
        <f>C155+C156</f>
        <v>0</v>
      </c>
      <c r="D154" s="89">
        <f t="shared" ref="D154:H154" si="140">D155+D156</f>
        <v>0</v>
      </c>
      <c r="E154" s="89">
        <f t="shared" si="140"/>
        <v>0</v>
      </c>
      <c r="F154" s="89">
        <f t="shared" si="140"/>
        <v>0</v>
      </c>
      <c r="G154" s="89">
        <f t="shared" si="140"/>
        <v>0</v>
      </c>
      <c r="H154" s="89">
        <f t="shared" si="140"/>
        <v>0</v>
      </c>
      <c r="I154" s="89">
        <f t="shared" ref="I154" si="141">I155+I156</f>
        <v>0</v>
      </c>
    </row>
    <row r="155" spans="1:9" ht="16.5" customHeight="1" x14ac:dyDescent="0.3">
      <c r="A155" s="22"/>
      <c r="B155" s="38" t="s">
        <v>512</v>
      </c>
      <c r="C155" s="89"/>
      <c r="D155" s="90"/>
      <c r="E155" s="90"/>
      <c r="F155" s="90"/>
      <c r="G155" s="97"/>
      <c r="H155" s="97"/>
      <c r="I155" s="97"/>
    </row>
    <row r="156" spans="1:9" ht="60" x14ac:dyDescent="0.3">
      <c r="A156" s="22"/>
      <c r="B156" s="38" t="s">
        <v>509</v>
      </c>
      <c r="C156" s="89"/>
      <c r="D156" s="90"/>
      <c r="E156" s="90"/>
      <c r="F156" s="90"/>
      <c r="G156" s="97"/>
      <c r="H156" s="97"/>
      <c r="I156" s="97"/>
    </row>
    <row r="157" spans="1:9" x14ac:dyDescent="0.3">
      <c r="A157" s="22"/>
      <c r="B157" s="39" t="s">
        <v>366</v>
      </c>
      <c r="C157" s="89"/>
      <c r="D157" s="90"/>
      <c r="E157" s="90"/>
      <c r="F157" s="90"/>
      <c r="G157" s="97"/>
      <c r="H157" s="97"/>
      <c r="I157" s="97"/>
    </row>
    <row r="158" spans="1:9" s="19" customFormat="1" ht="30" x14ac:dyDescent="0.3">
      <c r="A158" s="22"/>
      <c r="B158" s="39" t="s">
        <v>367</v>
      </c>
      <c r="C158" s="89"/>
      <c r="D158" s="90"/>
      <c r="E158" s="90"/>
      <c r="F158" s="90"/>
      <c r="G158" s="97"/>
      <c r="H158" s="97"/>
      <c r="I158" s="97"/>
    </row>
    <row r="159" spans="1:9" s="19" customFormat="1" ht="30" x14ac:dyDescent="0.3">
      <c r="A159" s="22"/>
      <c r="B159" s="40" t="s">
        <v>368</v>
      </c>
      <c r="C159" s="89">
        <f t="shared" ref="C159:H159" si="142">C160+C163+C164+C167</f>
        <v>0</v>
      </c>
      <c r="D159" s="89">
        <f t="shared" si="142"/>
        <v>0</v>
      </c>
      <c r="E159" s="89">
        <f t="shared" si="142"/>
        <v>0</v>
      </c>
      <c r="F159" s="89">
        <f t="shared" si="142"/>
        <v>0</v>
      </c>
      <c r="G159" s="89">
        <f t="shared" si="142"/>
        <v>0</v>
      </c>
      <c r="H159" s="89">
        <f t="shared" si="142"/>
        <v>0</v>
      </c>
      <c r="I159" s="89">
        <f t="shared" ref="I159" si="143">I160+I163+I164+I167</f>
        <v>0</v>
      </c>
    </row>
    <row r="160" spans="1:9" s="19" customFormat="1" x14ac:dyDescent="0.3">
      <c r="A160" s="22"/>
      <c r="B160" s="41" t="s">
        <v>370</v>
      </c>
      <c r="C160" s="89">
        <f>C161+C162</f>
        <v>0</v>
      </c>
      <c r="D160" s="89">
        <f t="shared" ref="D160:H160" si="144">D161+D162</f>
        <v>0</v>
      </c>
      <c r="E160" s="89">
        <f t="shared" si="144"/>
        <v>0</v>
      </c>
      <c r="F160" s="89">
        <f t="shared" si="144"/>
        <v>0</v>
      </c>
      <c r="G160" s="89">
        <f t="shared" si="144"/>
        <v>0</v>
      </c>
      <c r="H160" s="89">
        <f t="shared" si="144"/>
        <v>0</v>
      </c>
      <c r="I160" s="89">
        <f t="shared" ref="I160" si="145">I161+I162</f>
        <v>0</v>
      </c>
    </row>
    <row r="161" spans="1:9" s="19" customFormat="1" x14ac:dyDescent="0.3">
      <c r="A161" s="22"/>
      <c r="B161" s="41" t="s">
        <v>512</v>
      </c>
      <c r="C161" s="89"/>
      <c r="D161" s="90"/>
      <c r="E161" s="90"/>
      <c r="F161" s="90"/>
      <c r="G161" s="97"/>
      <c r="H161" s="97"/>
      <c r="I161" s="97"/>
    </row>
    <row r="162" spans="1:9" s="19" customFormat="1" ht="60" x14ac:dyDescent="0.3">
      <c r="A162" s="22"/>
      <c r="B162" s="41" t="s">
        <v>509</v>
      </c>
      <c r="C162" s="89"/>
      <c r="D162" s="90"/>
      <c r="E162" s="90"/>
      <c r="F162" s="90"/>
      <c r="G162" s="97"/>
      <c r="H162" s="97"/>
      <c r="I162" s="97"/>
    </row>
    <row r="163" spans="1:9" s="19" customFormat="1" ht="30" x14ac:dyDescent="0.3">
      <c r="A163" s="22"/>
      <c r="B163" s="41" t="s">
        <v>371</v>
      </c>
      <c r="C163" s="89"/>
      <c r="D163" s="90"/>
      <c r="E163" s="90"/>
      <c r="F163" s="90"/>
      <c r="G163" s="97"/>
      <c r="H163" s="97"/>
      <c r="I163" s="97"/>
    </row>
    <row r="164" spans="1:9" s="19" customFormat="1" ht="30" x14ac:dyDescent="0.3">
      <c r="A164" s="22"/>
      <c r="B164" s="41" t="s">
        <v>372</v>
      </c>
      <c r="C164" s="89">
        <f>C165+C166</f>
        <v>0</v>
      </c>
      <c r="D164" s="89">
        <f t="shared" ref="D164:H164" si="146">D165+D166</f>
        <v>0</v>
      </c>
      <c r="E164" s="89">
        <f t="shared" si="146"/>
        <v>0</v>
      </c>
      <c r="F164" s="89">
        <f t="shared" si="146"/>
        <v>0</v>
      </c>
      <c r="G164" s="89">
        <f t="shared" si="146"/>
        <v>0</v>
      </c>
      <c r="H164" s="89">
        <f t="shared" si="146"/>
        <v>0</v>
      </c>
      <c r="I164" s="89">
        <f t="shared" ref="I164" si="147">I165+I166</f>
        <v>0</v>
      </c>
    </row>
    <row r="165" spans="1:9" s="19" customFormat="1" x14ac:dyDescent="0.3">
      <c r="A165" s="22"/>
      <c r="B165" s="41" t="s">
        <v>512</v>
      </c>
      <c r="C165" s="89"/>
      <c r="D165" s="90"/>
      <c r="E165" s="90"/>
      <c r="F165" s="90"/>
      <c r="G165" s="97"/>
      <c r="H165" s="97"/>
      <c r="I165" s="97"/>
    </row>
    <row r="166" spans="1:9" s="19" customFormat="1" ht="60" x14ac:dyDescent="0.3">
      <c r="A166" s="22"/>
      <c r="B166" s="41" t="s">
        <v>509</v>
      </c>
      <c r="C166" s="89"/>
      <c r="D166" s="90"/>
      <c r="E166" s="90"/>
      <c r="F166" s="90"/>
      <c r="G166" s="97"/>
      <c r="H166" s="97"/>
      <c r="I166" s="97"/>
    </row>
    <row r="167" spans="1:9" s="19" customFormat="1" ht="30" x14ac:dyDescent="0.3">
      <c r="A167" s="22"/>
      <c r="B167" s="41" t="s">
        <v>373</v>
      </c>
      <c r="C167" s="89"/>
      <c r="D167" s="90"/>
      <c r="E167" s="90"/>
      <c r="F167" s="90"/>
      <c r="G167" s="97"/>
      <c r="H167" s="97"/>
      <c r="I167" s="97"/>
    </row>
    <row r="168" spans="1:9" s="19" customFormat="1" x14ac:dyDescent="0.3">
      <c r="A168" s="22"/>
      <c r="B168" s="24" t="s">
        <v>328</v>
      </c>
      <c r="C168" s="89"/>
      <c r="D168" s="90"/>
      <c r="E168" s="90"/>
      <c r="F168" s="90"/>
      <c r="G168" s="97"/>
      <c r="H168" s="97"/>
      <c r="I168" s="97"/>
    </row>
    <row r="169" spans="1:9" s="19" customFormat="1" x14ac:dyDescent="0.3">
      <c r="A169" s="22" t="s">
        <v>382</v>
      </c>
      <c r="B169" s="24" t="s">
        <v>374</v>
      </c>
      <c r="C169" s="87">
        <f>C170+C171</f>
        <v>0</v>
      </c>
      <c r="D169" s="87">
        <f t="shared" ref="D169:H169" si="148">D170+D171</f>
        <v>22023520</v>
      </c>
      <c r="E169" s="87">
        <f t="shared" si="148"/>
        <v>19865230</v>
      </c>
      <c r="F169" s="87">
        <f t="shared" si="148"/>
        <v>19865230</v>
      </c>
      <c r="G169" s="87">
        <f t="shared" si="148"/>
        <v>19865230</v>
      </c>
      <c r="H169" s="87">
        <f t="shared" si="148"/>
        <v>1912877.2300000004</v>
      </c>
      <c r="I169" s="87">
        <f t="shared" ref="I169" si="149">I170+I171</f>
        <v>17952352.77</v>
      </c>
    </row>
    <row r="170" spans="1:9" s="19" customFormat="1" x14ac:dyDescent="0.3">
      <c r="A170" s="22"/>
      <c r="B170" s="24" t="s">
        <v>336</v>
      </c>
      <c r="C170" s="87"/>
      <c r="D170" s="90">
        <v>22023520</v>
      </c>
      <c r="E170" s="90">
        <v>19865230</v>
      </c>
      <c r="F170" s="90">
        <v>19865230</v>
      </c>
      <c r="G170" s="45">
        <v>19865230</v>
      </c>
      <c r="H170" s="45">
        <f t="shared" ref="H170" si="150">G170-I170</f>
        <v>1912877.2300000004</v>
      </c>
      <c r="I170" s="45">
        <v>17952352.77</v>
      </c>
    </row>
    <row r="171" spans="1:9" s="19" customFormat="1" ht="60" x14ac:dyDescent="0.3">
      <c r="A171" s="22"/>
      <c r="B171" s="24" t="s">
        <v>509</v>
      </c>
      <c r="C171" s="87"/>
      <c r="D171" s="90"/>
      <c r="E171" s="90"/>
      <c r="F171" s="90"/>
      <c r="G171" s="45"/>
      <c r="H171" s="45"/>
      <c r="I171" s="45"/>
    </row>
    <row r="172" spans="1:9" s="19" customFormat="1" ht="16.5" customHeight="1" x14ac:dyDescent="0.3">
      <c r="A172" s="22"/>
      <c r="B172" s="24" t="s">
        <v>328</v>
      </c>
      <c r="C172" s="87"/>
      <c r="D172" s="90"/>
      <c r="E172" s="90"/>
      <c r="F172" s="90"/>
      <c r="G172" s="45"/>
      <c r="H172" s="45"/>
      <c r="I172" s="45"/>
    </row>
    <row r="173" spans="1:9" s="19" customFormat="1" ht="16.5" customHeight="1" x14ac:dyDescent="0.3">
      <c r="A173" s="22" t="s">
        <v>383</v>
      </c>
      <c r="B173" s="24" t="s">
        <v>375</v>
      </c>
      <c r="C173" s="89">
        <f>C174+C175</f>
        <v>0</v>
      </c>
      <c r="D173" s="89">
        <f t="shared" ref="D173:H173" si="151">D174+D175</f>
        <v>2628000</v>
      </c>
      <c r="E173" s="89">
        <f t="shared" si="151"/>
        <v>2476000</v>
      </c>
      <c r="F173" s="89">
        <f t="shared" si="151"/>
        <v>2476000</v>
      </c>
      <c r="G173" s="89">
        <f t="shared" si="151"/>
        <v>2289000</v>
      </c>
      <c r="H173" s="89">
        <f t="shared" si="151"/>
        <v>260000</v>
      </c>
      <c r="I173" s="89">
        <f t="shared" ref="I173" si="152">I174+I175</f>
        <v>2029000</v>
      </c>
    </row>
    <row r="174" spans="1:9" s="19" customFormat="1" ht="16.5" customHeight="1" x14ac:dyDescent="0.3">
      <c r="A174" s="22"/>
      <c r="B174" s="24" t="s">
        <v>336</v>
      </c>
      <c r="C174" s="89"/>
      <c r="D174" s="90">
        <v>2628000</v>
      </c>
      <c r="E174" s="90">
        <v>2476000</v>
      </c>
      <c r="F174" s="90">
        <v>2476000</v>
      </c>
      <c r="G174" s="94">
        <v>2289000</v>
      </c>
      <c r="H174" s="45">
        <f t="shared" ref="H174" si="153">G174-I174</f>
        <v>260000</v>
      </c>
      <c r="I174" s="94">
        <v>2029000</v>
      </c>
    </row>
    <row r="175" spans="1:9" s="19" customFormat="1" ht="16.5" customHeight="1" x14ac:dyDescent="0.3">
      <c r="A175" s="22"/>
      <c r="B175" s="24" t="s">
        <v>509</v>
      </c>
      <c r="C175" s="89"/>
      <c r="D175" s="90"/>
      <c r="E175" s="90"/>
      <c r="F175" s="90"/>
      <c r="G175" s="94"/>
      <c r="H175" s="94"/>
      <c r="I175" s="94"/>
    </row>
    <row r="176" spans="1:9" s="19" customFormat="1" ht="16.5" customHeight="1" x14ac:dyDescent="0.3">
      <c r="A176" s="22"/>
      <c r="B176" s="24" t="s">
        <v>328</v>
      </c>
      <c r="C176" s="89"/>
      <c r="D176" s="90"/>
      <c r="E176" s="90"/>
      <c r="F176" s="90"/>
      <c r="G176" s="94"/>
      <c r="H176" s="94"/>
      <c r="I176" s="94"/>
    </row>
    <row r="177" spans="1:9" ht="16.5" customHeight="1" x14ac:dyDescent="0.3">
      <c r="A177" s="17" t="s">
        <v>385</v>
      </c>
      <c r="B177" s="20" t="s">
        <v>376</v>
      </c>
      <c r="C177" s="88">
        <f t="shared" ref="C177:H177" si="154">+C178+C188+C194+C199+C212</f>
        <v>0</v>
      </c>
      <c r="D177" s="88">
        <f t="shared" si="154"/>
        <v>69895530</v>
      </c>
      <c r="E177" s="88">
        <f t="shared" si="154"/>
        <v>69180300</v>
      </c>
      <c r="F177" s="88">
        <f t="shared" si="154"/>
        <v>69180300</v>
      </c>
      <c r="G177" s="88">
        <f t="shared" si="154"/>
        <v>62496643.82</v>
      </c>
      <c r="H177" s="88">
        <f t="shared" si="154"/>
        <v>5895776.0800000001</v>
      </c>
      <c r="I177" s="88">
        <f t="shared" ref="I177" si="155">+I178+I188+I194+I199+I212</f>
        <v>56600867.739999995</v>
      </c>
    </row>
    <row r="178" spans="1:9" ht="16.5" customHeight="1" x14ac:dyDescent="0.3">
      <c r="A178" s="17" t="s">
        <v>387</v>
      </c>
      <c r="B178" s="20" t="s">
        <v>377</v>
      </c>
      <c r="C178" s="87">
        <f>+C179+C182+C183+C184+C185+C186</f>
        <v>0</v>
      </c>
      <c r="D178" s="87">
        <f t="shared" ref="D178:H178" si="156">+D179+D182+D183+D184+D185+D186</f>
        <v>40009270</v>
      </c>
      <c r="E178" s="87">
        <f t="shared" si="156"/>
        <v>39990550</v>
      </c>
      <c r="F178" s="87">
        <f t="shared" si="156"/>
        <v>39990550</v>
      </c>
      <c r="G178" s="87">
        <f t="shared" si="156"/>
        <v>35879678</v>
      </c>
      <c r="H178" s="87">
        <f t="shared" si="156"/>
        <v>3337111.59</v>
      </c>
      <c r="I178" s="87">
        <f t="shared" ref="I178" si="157">+I179+I182+I183+I184+I185+I186</f>
        <v>32542566.41</v>
      </c>
    </row>
    <row r="179" spans="1:9" s="19" customFormat="1" ht="16.5" customHeight="1" x14ac:dyDescent="0.3">
      <c r="A179" s="22"/>
      <c r="B179" s="42" t="s">
        <v>378</v>
      </c>
      <c r="C179" s="89"/>
      <c r="D179" s="90">
        <v>36550780</v>
      </c>
      <c r="E179" s="90">
        <v>36540000</v>
      </c>
      <c r="F179" s="90">
        <v>36540000</v>
      </c>
      <c r="G179" s="45">
        <v>32970730</v>
      </c>
      <c r="H179" s="45">
        <f t="shared" ref="H179:H189" si="158">G179-I179</f>
        <v>3200406.59</v>
      </c>
      <c r="I179" s="45">
        <v>29770323.41</v>
      </c>
    </row>
    <row r="180" spans="1:9" s="19" customFormat="1" ht="16.5" customHeight="1" x14ac:dyDescent="0.3">
      <c r="A180" s="22"/>
      <c r="B180" s="85" t="s">
        <v>379</v>
      </c>
      <c r="C180" s="89"/>
      <c r="D180" s="90">
        <v>36550780</v>
      </c>
      <c r="E180" s="90">
        <v>36540000</v>
      </c>
      <c r="F180" s="90">
        <v>36540000</v>
      </c>
      <c r="G180" s="45">
        <v>32970730</v>
      </c>
      <c r="H180" s="45">
        <f t="shared" si="158"/>
        <v>3200406.59</v>
      </c>
      <c r="I180" s="45">
        <v>29770323.41</v>
      </c>
    </row>
    <row r="181" spans="1:9" s="19" customFormat="1" ht="16.5" customHeight="1" x14ac:dyDescent="0.3">
      <c r="A181" s="22"/>
      <c r="B181" s="85" t="s">
        <v>380</v>
      </c>
      <c r="C181" s="89"/>
      <c r="D181" s="90"/>
      <c r="E181" s="90"/>
      <c r="F181" s="90"/>
      <c r="G181" s="45"/>
      <c r="H181" s="45"/>
      <c r="I181" s="45"/>
    </row>
    <row r="182" spans="1:9" s="19" customFormat="1" ht="16.5" customHeight="1" x14ac:dyDescent="0.3">
      <c r="A182" s="22"/>
      <c r="B182" s="42" t="s">
        <v>381</v>
      </c>
      <c r="C182" s="89"/>
      <c r="D182" s="90">
        <v>2350140</v>
      </c>
      <c r="E182" s="90">
        <v>2331000</v>
      </c>
      <c r="F182" s="90">
        <v>2331000</v>
      </c>
      <c r="G182" s="108">
        <v>1914618</v>
      </c>
      <c r="H182" s="45">
        <f t="shared" si="158"/>
        <v>0</v>
      </c>
      <c r="I182" s="108">
        <v>1914618</v>
      </c>
    </row>
    <row r="183" spans="1:9" s="19" customFormat="1" ht="30" x14ac:dyDescent="0.3">
      <c r="A183" s="22"/>
      <c r="B183" s="42" t="s">
        <v>482</v>
      </c>
      <c r="C183" s="89"/>
      <c r="D183" s="90">
        <v>613610</v>
      </c>
      <c r="E183" s="90">
        <v>600050</v>
      </c>
      <c r="F183" s="90">
        <v>600050</v>
      </c>
      <c r="G183" s="108">
        <v>570780</v>
      </c>
      <c r="H183" s="45">
        <f t="shared" si="158"/>
        <v>96705</v>
      </c>
      <c r="I183" s="108">
        <v>474075</v>
      </c>
    </row>
    <row r="184" spans="1:9" s="19" customFormat="1" ht="45" x14ac:dyDescent="0.3">
      <c r="A184" s="22"/>
      <c r="B184" s="42" t="s">
        <v>493</v>
      </c>
      <c r="C184" s="89"/>
      <c r="D184" s="90">
        <v>88740</v>
      </c>
      <c r="E184" s="90">
        <v>142500</v>
      </c>
      <c r="F184" s="90">
        <v>142500</v>
      </c>
      <c r="G184" s="108">
        <v>142500</v>
      </c>
      <c r="H184" s="45">
        <f t="shared" si="158"/>
        <v>0</v>
      </c>
      <c r="I184" s="108">
        <v>142500</v>
      </c>
    </row>
    <row r="185" spans="1:9" s="19" customFormat="1" ht="45" x14ac:dyDescent="0.3">
      <c r="A185" s="22"/>
      <c r="B185" s="42" t="s">
        <v>505</v>
      </c>
      <c r="C185" s="89"/>
      <c r="D185" s="90">
        <v>406000</v>
      </c>
      <c r="E185" s="90">
        <v>377000</v>
      </c>
      <c r="F185" s="90">
        <v>377000</v>
      </c>
      <c r="G185" s="108">
        <v>281050</v>
      </c>
      <c r="H185" s="45">
        <f t="shared" si="158"/>
        <v>40000</v>
      </c>
      <c r="I185" s="108">
        <v>241050</v>
      </c>
    </row>
    <row r="186" spans="1:9" s="19" customFormat="1" ht="60" x14ac:dyDescent="0.3">
      <c r="A186" s="22"/>
      <c r="B186" s="42" t="s">
        <v>509</v>
      </c>
      <c r="C186" s="89"/>
      <c r="D186" s="90"/>
      <c r="E186" s="90"/>
      <c r="F186" s="90"/>
      <c r="G186" s="23"/>
      <c r="H186" s="23"/>
      <c r="I186" s="23"/>
    </row>
    <row r="187" spans="1:9" s="19" customFormat="1" ht="16.5" customHeight="1" x14ac:dyDescent="0.3">
      <c r="A187" s="22"/>
      <c r="B187" s="24" t="s">
        <v>328</v>
      </c>
      <c r="C187" s="89"/>
      <c r="D187" s="90"/>
      <c r="E187" s="90"/>
      <c r="F187" s="90"/>
      <c r="G187" s="23">
        <v>-5250.26</v>
      </c>
      <c r="H187" s="45">
        <f t="shared" si="158"/>
        <v>0</v>
      </c>
      <c r="I187" s="23">
        <v>-5250.26</v>
      </c>
    </row>
    <row r="188" spans="1:9" s="19" customFormat="1" ht="16.5" customHeight="1" x14ac:dyDescent="0.3">
      <c r="A188" s="22" t="s">
        <v>393</v>
      </c>
      <c r="B188" s="43" t="s">
        <v>494</v>
      </c>
      <c r="C188" s="89">
        <f>C189+C190+C191+C192</f>
        <v>0</v>
      </c>
      <c r="D188" s="89">
        <f t="shared" ref="D188:H188" si="159">D189+D190+D191+D192</f>
        <v>16881340</v>
      </c>
      <c r="E188" s="89">
        <f t="shared" si="159"/>
        <v>16506140</v>
      </c>
      <c r="F188" s="89">
        <f t="shared" si="159"/>
        <v>16506140</v>
      </c>
      <c r="G188" s="89">
        <f t="shared" si="159"/>
        <v>15035711.23</v>
      </c>
      <c r="H188" s="89">
        <f t="shared" si="159"/>
        <v>1436573.3900000006</v>
      </c>
      <c r="I188" s="89">
        <f t="shared" ref="I188" si="160">I189+I190+I191+I192</f>
        <v>13599137.84</v>
      </c>
    </row>
    <row r="189" spans="1:9" s="19" customFormat="1" ht="16.5" customHeight="1" x14ac:dyDescent="0.3">
      <c r="A189" s="22"/>
      <c r="B189" s="101" t="s">
        <v>336</v>
      </c>
      <c r="C189" s="89"/>
      <c r="D189" s="90">
        <v>16881200</v>
      </c>
      <c r="E189" s="90">
        <v>16506000</v>
      </c>
      <c r="F189" s="90">
        <v>16506000</v>
      </c>
      <c r="G189" s="89">
        <v>15035573.390000001</v>
      </c>
      <c r="H189" s="45">
        <f t="shared" si="158"/>
        <v>1436573.3900000006</v>
      </c>
      <c r="I189" s="89">
        <v>13599000</v>
      </c>
    </row>
    <row r="190" spans="1:9" s="19" customFormat="1" ht="30" x14ac:dyDescent="0.3">
      <c r="A190" s="22"/>
      <c r="B190" s="101" t="s">
        <v>495</v>
      </c>
      <c r="C190" s="89"/>
      <c r="D190" s="90"/>
      <c r="E190" s="90"/>
      <c r="F190" s="90"/>
      <c r="G190" s="89"/>
      <c r="H190" s="89"/>
      <c r="I190" s="89"/>
    </row>
    <row r="191" spans="1:9" s="19" customFormat="1" ht="75" x14ac:dyDescent="0.3">
      <c r="A191" s="22"/>
      <c r="B191" s="101" t="s">
        <v>503</v>
      </c>
      <c r="C191" s="89"/>
      <c r="D191" s="90"/>
      <c r="E191" s="90"/>
      <c r="F191" s="90"/>
      <c r="G191" s="89"/>
      <c r="H191" s="89"/>
      <c r="I191" s="89"/>
    </row>
    <row r="192" spans="1:9" s="19" customFormat="1" ht="60" x14ac:dyDescent="0.3">
      <c r="A192" s="22"/>
      <c r="B192" s="101" t="s">
        <v>509</v>
      </c>
      <c r="C192" s="89"/>
      <c r="D192" s="90">
        <v>140</v>
      </c>
      <c r="E192" s="90">
        <v>140</v>
      </c>
      <c r="F192" s="90">
        <v>140</v>
      </c>
      <c r="G192" s="89">
        <v>137.84</v>
      </c>
      <c r="H192" s="45">
        <f t="shared" ref="H192:H195" si="161">G192-I192</f>
        <v>0</v>
      </c>
      <c r="I192" s="89">
        <v>137.84</v>
      </c>
    </row>
    <row r="193" spans="1:9" s="19" customFormat="1" ht="16.5" customHeight="1" x14ac:dyDescent="0.3">
      <c r="A193" s="22"/>
      <c r="B193" s="24" t="s">
        <v>328</v>
      </c>
      <c r="C193" s="89"/>
      <c r="D193" s="90"/>
      <c r="E193" s="90"/>
      <c r="F193" s="90"/>
      <c r="G193" s="23">
        <v>-1510.92</v>
      </c>
      <c r="H193" s="45">
        <f t="shared" si="161"/>
        <v>2754.08</v>
      </c>
      <c r="I193" s="23">
        <v>-4265</v>
      </c>
    </row>
    <row r="194" spans="1:9" s="19" customFormat="1" ht="16.5" customHeight="1" x14ac:dyDescent="0.3">
      <c r="A194" s="17" t="s">
        <v>395</v>
      </c>
      <c r="B194" s="44" t="s">
        <v>384</v>
      </c>
      <c r="C194" s="89">
        <f>+C195+C196+C197</f>
        <v>0</v>
      </c>
      <c r="D194" s="89">
        <f t="shared" ref="D194:H194" si="162">+D195+D196+D197</f>
        <v>1081000</v>
      </c>
      <c r="E194" s="89">
        <f t="shared" si="162"/>
        <v>1041000</v>
      </c>
      <c r="F194" s="89">
        <f t="shared" si="162"/>
        <v>1041000</v>
      </c>
      <c r="G194" s="89">
        <f t="shared" si="162"/>
        <v>933717.15</v>
      </c>
      <c r="H194" s="89">
        <f t="shared" si="162"/>
        <v>112371.59999999998</v>
      </c>
      <c r="I194" s="89">
        <f t="shared" ref="I194" si="163">+I195+I196+I197</f>
        <v>821345.55</v>
      </c>
    </row>
    <row r="195" spans="1:9" s="19" customFormat="1" ht="16.5" customHeight="1" x14ac:dyDescent="0.3">
      <c r="A195" s="22"/>
      <c r="B195" s="42" t="s">
        <v>378</v>
      </c>
      <c r="C195" s="89"/>
      <c r="D195" s="90">
        <v>1081000</v>
      </c>
      <c r="E195" s="90">
        <v>1041000</v>
      </c>
      <c r="F195" s="90">
        <v>1041000</v>
      </c>
      <c r="G195" s="45">
        <v>933717.15</v>
      </c>
      <c r="H195" s="45">
        <f t="shared" si="161"/>
        <v>112371.59999999998</v>
      </c>
      <c r="I195" s="45">
        <v>821345.55</v>
      </c>
    </row>
    <row r="196" spans="1:9" s="19" customFormat="1" ht="16.5" customHeight="1" x14ac:dyDescent="0.3">
      <c r="A196" s="22"/>
      <c r="B196" s="42" t="s">
        <v>386</v>
      </c>
      <c r="C196" s="89"/>
      <c r="D196" s="90"/>
      <c r="E196" s="90"/>
      <c r="F196" s="90"/>
      <c r="G196" s="45"/>
      <c r="H196" s="45"/>
      <c r="I196" s="45"/>
    </row>
    <row r="197" spans="1:9" s="19" customFormat="1" ht="60" x14ac:dyDescent="0.3">
      <c r="A197" s="22"/>
      <c r="B197" s="42" t="s">
        <v>509</v>
      </c>
      <c r="C197" s="89"/>
      <c r="D197" s="90"/>
      <c r="E197" s="90"/>
      <c r="F197" s="90"/>
      <c r="G197" s="45"/>
      <c r="H197" s="45"/>
      <c r="I197" s="45"/>
    </row>
    <row r="198" spans="1:9" ht="16.5" customHeight="1" x14ac:dyDescent="0.3">
      <c r="A198" s="22"/>
      <c r="B198" s="24" t="s">
        <v>328</v>
      </c>
      <c r="C198" s="89"/>
      <c r="D198" s="90"/>
      <c r="E198" s="90"/>
      <c r="F198" s="90"/>
      <c r="G198" s="45">
        <v>-265</v>
      </c>
      <c r="H198" s="45">
        <f t="shared" ref="H198" si="164">G198-I198</f>
        <v>0</v>
      </c>
      <c r="I198" s="45">
        <v>-265</v>
      </c>
    </row>
    <row r="199" spans="1:9" ht="16.5" customHeight="1" x14ac:dyDescent="0.3">
      <c r="A199" s="17" t="s">
        <v>397</v>
      </c>
      <c r="B199" s="44" t="s">
        <v>388</v>
      </c>
      <c r="C199" s="87">
        <f>+C200+C201+C205+C208+C209+C202+C210</f>
        <v>0</v>
      </c>
      <c r="D199" s="87">
        <f t="shared" ref="D199:H199" si="165">+D200+D201+D205+D208+D209+D202+D210</f>
        <v>10781920</v>
      </c>
      <c r="E199" s="87">
        <f t="shared" si="165"/>
        <v>10481610</v>
      </c>
      <c r="F199" s="87">
        <f t="shared" si="165"/>
        <v>10481610</v>
      </c>
      <c r="G199" s="87">
        <f t="shared" si="165"/>
        <v>9582220</v>
      </c>
      <c r="H199" s="87">
        <f t="shared" si="165"/>
        <v>905220</v>
      </c>
      <c r="I199" s="87">
        <f t="shared" ref="I199" si="166">+I200+I201+I205+I208+I209+I202+I210</f>
        <v>8677000</v>
      </c>
    </row>
    <row r="200" spans="1:9" x14ac:dyDescent="0.3">
      <c r="A200" s="22"/>
      <c r="B200" s="23" t="s">
        <v>389</v>
      </c>
      <c r="C200" s="89"/>
      <c r="D200" s="90">
        <v>10781920</v>
      </c>
      <c r="E200" s="90">
        <v>10481610</v>
      </c>
      <c r="F200" s="90">
        <v>10481610</v>
      </c>
      <c r="G200" s="45">
        <v>9582220</v>
      </c>
      <c r="H200" s="45">
        <f t="shared" ref="H200" si="167">G200-I200</f>
        <v>905220</v>
      </c>
      <c r="I200" s="45">
        <v>8677000</v>
      </c>
    </row>
    <row r="201" spans="1:9" ht="30" x14ac:dyDescent="0.3">
      <c r="A201" s="22"/>
      <c r="B201" s="23" t="s">
        <v>390</v>
      </c>
      <c r="C201" s="89"/>
      <c r="D201" s="90"/>
      <c r="E201" s="90"/>
      <c r="F201" s="90"/>
      <c r="G201" s="45"/>
      <c r="H201" s="45"/>
      <c r="I201" s="45"/>
    </row>
    <row r="202" spans="1:9" x14ac:dyDescent="0.3">
      <c r="A202" s="22"/>
      <c r="B202" s="23" t="s">
        <v>513</v>
      </c>
      <c r="C202" s="89">
        <f>C203+C204</f>
        <v>0</v>
      </c>
      <c r="D202" s="89">
        <f t="shared" ref="D202:H202" si="168">D203+D204</f>
        <v>0</v>
      </c>
      <c r="E202" s="89">
        <f t="shared" si="168"/>
        <v>0</v>
      </c>
      <c r="F202" s="89">
        <f t="shared" si="168"/>
        <v>0</v>
      </c>
      <c r="G202" s="89">
        <f t="shared" si="168"/>
        <v>0</v>
      </c>
      <c r="H202" s="89">
        <f t="shared" si="168"/>
        <v>0</v>
      </c>
      <c r="I202" s="89">
        <f t="shared" ref="I202" si="169">I203+I204</f>
        <v>0</v>
      </c>
    </row>
    <row r="203" spans="1:9" x14ac:dyDescent="0.3">
      <c r="A203" s="22"/>
      <c r="B203" s="23" t="s">
        <v>336</v>
      </c>
      <c r="C203" s="89"/>
      <c r="D203" s="90"/>
      <c r="E203" s="90"/>
      <c r="F203" s="90"/>
      <c r="G203" s="45"/>
      <c r="H203" s="45"/>
      <c r="I203" s="45"/>
    </row>
    <row r="204" spans="1:9" ht="60" x14ac:dyDescent="0.3">
      <c r="A204" s="22"/>
      <c r="B204" s="23" t="s">
        <v>509</v>
      </c>
      <c r="C204" s="89"/>
      <c r="D204" s="90"/>
      <c r="E204" s="90"/>
      <c r="F204" s="90"/>
      <c r="G204" s="45"/>
      <c r="H204" s="45"/>
      <c r="I204" s="45"/>
    </row>
    <row r="205" spans="1:9" ht="30" x14ac:dyDescent="0.3">
      <c r="A205" s="22"/>
      <c r="B205" s="23" t="s">
        <v>391</v>
      </c>
      <c r="C205" s="89">
        <f>C206+C207</f>
        <v>0</v>
      </c>
      <c r="D205" s="89">
        <f t="shared" ref="D205:H205" si="170">D206+D207</f>
        <v>0</v>
      </c>
      <c r="E205" s="89">
        <f t="shared" si="170"/>
        <v>0</v>
      </c>
      <c r="F205" s="89">
        <f t="shared" si="170"/>
        <v>0</v>
      </c>
      <c r="G205" s="89">
        <f t="shared" si="170"/>
        <v>0</v>
      </c>
      <c r="H205" s="89">
        <f t="shared" si="170"/>
        <v>0</v>
      </c>
      <c r="I205" s="89">
        <f t="shared" ref="I205" si="171">I206+I207</f>
        <v>0</v>
      </c>
    </row>
    <row r="206" spans="1:9" x14ac:dyDescent="0.3">
      <c r="A206" s="22"/>
      <c r="B206" s="23" t="s">
        <v>336</v>
      </c>
      <c r="C206" s="89"/>
      <c r="D206" s="90"/>
      <c r="E206" s="90"/>
      <c r="F206" s="90"/>
      <c r="G206" s="45"/>
      <c r="H206" s="45"/>
      <c r="I206" s="45"/>
    </row>
    <row r="207" spans="1:9" ht="60" x14ac:dyDescent="0.3">
      <c r="A207" s="22"/>
      <c r="B207" s="23" t="s">
        <v>509</v>
      </c>
      <c r="C207" s="89"/>
      <c r="D207" s="90"/>
      <c r="E207" s="90"/>
      <c r="F207" s="90"/>
      <c r="G207" s="45"/>
      <c r="H207" s="45"/>
      <c r="I207" s="45"/>
    </row>
    <row r="208" spans="1:9" s="19" customFormat="1" ht="30" x14ac:dyDescent="0.3">
      <c r="A208" s="22"/>
      <c r="B208" s="23" t="s">
        <v>392</v>
      </c>
      <c r="C208" s="89"/>
      <c r="D208" s="90"/>
      <c r="E208" s="90"/>
      <c r="F208" s="90"/>
      <c r="G208" s="45"/>
      <c r="H208" s="45"/>
      <c r="I208" s="45"/>
    </row>
    <row r="209" spans="1:9" s="19" customFormat="1" ht="30" x14ac:dyDescent="0.3">
      <c r="A209" s="22"/>
      <c r="B209" s="23" t="s">
        <v>495</v>
      </c>
      <c r="C209" s="89"/>
      <c r="D209" s="90"/>
      <c r="E209" s="90"/>
      <c r="F209" s="90"/>
      <c r="G209" s="45"/>
      <c r="H209" s="45"/>
      <c r="I209" s="45"/>
    </row>
    <row r="210" spans="1:9" s="19" customFormat="1" ht="60" x14ac:dyDescent="0.3">
      <c r="A210" s="22"/>
      <c r="B210" s="23" t="s">
        <v>509</v>
      </c>
      <c r="C210" s="89"/>
      <c r="D210" s="90"/>
      <c r="E210" s="90"/>
      <c r="F210" s="90"/>
      <c r="G210" s="45"/>
      <c r="H210" s="45"/>
      <c r="I210" s="45"/>
    </row>
    <row r="211" spans="1:9" x14ac:dyDescent="0.3">
      <c r="A211" s="22"/>
      <c r="B211" s="24" t="s">
        <v>328</v>
      </c>
      <c r="C211" s="89"/>
      <c r="D211" s="90"/>
      <c r="E211" s="90"/>
      <c r="F211" s="90"/>
      <c r="G211" s="103">
        <v>-1931.76</v>
      </c>
      <c r="H211" s="45">
        <f t="shared" ref="H211:H213" si="172">G211-I211</f>
        <v>0</v>
      </c>
      <c r="I211" s="103">
        <v>-1931.76</v>
      </c>
    </row>
    <row r="212" spans="1:9" ht="16.5" customHeight="1" x14ac:dyDescent="0.3">
      <c r="A212" s="17" t="s">
        <v>402</v>
      </c>
      <c r="B212" s="44" t="s">
        <v>394</v>
      </c>
      <c r="C212" s="89">
        <f>+C213+C214+C215+C216</f>
        <v>0</v>
      </c>
      <c r="D212" s="89">
        <f t="shared" ref="D212:H212" si="173">+D213+D214+D215+D216</f>
        <v>1142000</v>
      </c>
      <c r="E212" s="89">
        <f t="shared" si="173"/>
        <v>1161000</v>
      </c>
      <c r="F212" s="89">
        <f t="shared" si="173"/>
        <v>1161000</v>
      </c>
      <c r="G212" s="89">
        <f t="shared" si="173"/>
        <v>1065317.44</v>
      </c>
      <c r="H212" s="89">
        <f t="shared" si="173"/>
        <v>104499.5</v>
      </c>
      <c r="I212" s="89">
        <f t="shared" ref="I212" si="174">+I213+I214+I215+I216</f>
        <v>960817.94</v>
      </c>
    </row>
    <row r="213" spans="1:9" ht="16.5" customHeight="1" x14ac:dyDescent="0.3">
      <c r="A213" s="17"/>
      <c r="B213" s="42" t="s">
        <v>378</v>
      </c>
      <c r="C213" s="89"/>
      <c r="D213" s="90">
        <v>1142000</v>
      </c>
      <c r="E213" s="90">
        <v>1161000</v>
      </c>
      <c r="F213" s="90">
        <v>1161000</v>
      </c>
      <c r="G213" s="45">
        <v>1065317.44</v>
      </c>
      <c r="H213" s="45">
        <f t="shared" si="172"/>
        <v>104499.5</v>
      </c>
      <c r="I213" s="45">
        <v>960817.94</v>
      </c>
    </row>
    <row r="214" spans="1:9" ht="16.5" customHeight="1" x14ac:dyDescent="0.3">
      <c r="A214" s="22"/>
      <c r="B214" s="42" t="s">
        <v>386</v>
      </c>
      <c r="C214" s="89"/>
      <c r="D214" s="90"/>
      <c r="E214" s="90"/>
      <c r="F214" s="90"/>
      <c r="G214" s="45"/>
      <c r="H214" s="45"/>
      <c r="I214" s="45"/>
    </row>
    <row r="215" spans="1:9" ht="30" x14ac:dyDescent="0.3">
      <c r="A215" s="22"/>
      <c r="B215" s="42" t="s">
        <v>495</v>
      </c>
      <c r="C215" s="89"/>
      <c r="D215" s="90"/>
      <c r="E215" s="90"/>
      <c r="F215" s="90"/>
      <c r="G215" s="45"/>
      <c r="H215" s="45"/>
      <c r="I215" s="45"/>
    </row>
    <row r="216" spans="1:9" ht="60" x14ac:dyDescent="0.3">
      <c r="A216" s="22"/>
      <c r="B216" s="42" t="s">
        <v>509</v>
      </c>
      <c r="C216" s="89"/>
      <c r="D216" s="90"/>
      <c r="E216" s="90"/>
      <c r="F216" s="90"/>
      <c r="G216" s="45"/>
      <c r="H216" s="45"/>
      <c r="I216" s="45"/>
    </row>
    <row r="217" spans="1:9" ht="16.5" customHeight="1" x14ac:dyDescent="0.3">
      <c r="A217" s="22"/>
      <c r="B217" s="24" t="s">
        <v>328</v>
      </c>
      <c r="C217" s="89"/>
      <c r="D217" s="90"/>
      <c r="E217" s="90"/>
      <c r="F217" s="90"/>
      <c r="G217" s="45">
        <v>-639</v>
      </c>
      <c r="H217" s="45">
        <f t="shared" ref="H217:H219" si="175">G217-I217</f>
        <v>0</v>
      </c>
      <c r="I217" s="45">
        <v>-639</v>
      </c>
    </row>
    <row r="218" spans="1:9" ht="16.5" customHeight="1" x14ac:dyDescent="0.3">
      <c r="A218" s="17" t="s">
        <v>405</v>
      </c>
      <c r="B218" s="24" t="s">
        <v>396</v>
      </c>
      <c r="C218" s="89">
        <f>C219+C220</f>
        <v>0</v>
      </c>
      <c r="D218" s="89">
        <f t="shared" ref="D218:H218" si="176">D219+D220</f>
        <v>318000</v>
      </c>
      <c r="E218" s="89">
        <f t="shared" si="176"/>
        <v>301000</v>
      </c>
      <c r="F218" s="89">
        <f t="shared" si="176"/>
        <v>301000</v>
      </c>
      <c r="G218" s="89">
        <f t="shared" si="176"/>
        <v>261052.77</v>
      </c>
      <c r="H218" s="89">
        <f t="shared" si="176"/>
        <v>42434.649999999994</v>
      </c>
      <c r="I218" s="89">
        <f t="shared" ref="I218" si="177">I219+I220</f>
        <v>218618.12</v>
      </c>
    </row>
    <row r="219" spans="1:9" ht="16.5" customHeight="1" x14ac:dyDescent="0.3">
      <c r="A219" s="17"/>
      <c r="B219" s="24" t="s">
        <v>336</v>
      </c>
      <c r="C219" s="89"/>
      <c r="D219" s="90">
        <v>318000</v>
      </c>
      <c r="E219" s="90">
        <v>301000</v>
      </c>
      <c r="F219" s="90">
        <v>301000</v>
      </c>
      <c r="G219" s="96">
        <v>261052.77</v>
      </c>
      <c r="H219" s="45">
        <f t="shared" si="175"/>
        <v>42434.649999999994</v>
      </c>
      <c r="I219" s="96">
        <v>218618.12</v>
      </c>
    </row>
    <row r="220" spans="1:9" ht="16.5" customHeight="1" x14ac:dyDescent="0.3">
      <c r="A220" s="17"/>
      <c r="B220" s="24" t="s">
        <v>509</v>
      </c>
      <c r="C220" s="89"/>
      <c r="D220" s="90"/>
      <c r="E220" s="90"/>
      <c r="F220" s="90"/>
      <c r="G220" s="96"/>
      <c r="H220" s="96"/>
      <c r="I220" s="96"/>
    </row>
    <row r="221" spans="1:9" ht="16.5" customHeight="1" x14ac:dyDescent="0.3">
      <c r="A221" s="17"/>
      <c r="B221" s="24" t="s">
        <v>328</v>
      </c>
      <c r="C221" s="89"/>
      <c r="D221" s="90"/>
      <c r="E221" s="90"/>
      <c r="F221" s="90"/>
      <c r="G221" s="96"/>
      <c r="H221" s="96"/>
      <c r="I221" s="96"/>
    </row>
    <row r="222" spans="1:9" ht="16.5" customHeight="1" x14ac:dyDescent="0.3">
      <c r="A222" s="17" t="s">
        <v>407</v>
      </c>
      <c r="B222" s="20" t="s">
        <v>398</v>
      </c>
      <c r="C222" s="88">
        <f t="shared" ref="C222" si="178">+C223+C237</f>
        <v>0</v>
      </c>
      <c r="D222" s="88">
        <f t="shared" ref="D222:H222" si="179">+D223+D237</f>
        <v>122170080</v>
      </c>
      <c r="E222" s="88">
        <f t="shared" si="179"/>
        <v>116410120</v>
      </c>
      <c r="F222" s="88">
        <f t="shared" si="179"/>
        <v>116410120</v>
      </c>
      <c r="G222" s="88">
        <f t="shared" si="179"/>
        <v>106854378.59000002</v>
      </c>
      <c r="H222" s="88">
        <f t="shared" si="179"/>
        <v>8281368.9300000072</v>
      </c>
      <c r="I222" s="88">
        <f t="shared" ref="I222" si="180">+I223+I237</f>
        <v>98573009.660000011</v>
      </c>
    </row>
    <row r="223" spans="1:9" ht="16.5" customHeight="1" x14ac:dyDescent="0.3">
      <c r="A223" s="22" t="s">
        <v>409</v>
      </c>
      <c r="B223" s="20" t="s">
        <v>399</v>
      </c>
      <c r="C223" s="89">
        <f>C224+C230+C227+C231+C225+C226+C234+C235</f>
        <v>0</v>
      </c>
      <c r="D223" s="89">
        <f t="shared" ref="D223:H223" si="181">D224+D230+D227+D231+D225+D226+D234+D235</f>
        <v>122170080</v>
      </c>
      <c r="E223" s="89">
        <f t="shared" si="181"/>
        <v>116410120</v>
      </c>
      <c r="F223" s="89">
        <f t="shared" si="181"/>
        <v>116410120</v>
      </c>
      <c r="G223" s="89">
        <f t="shared" si="181"/>
        <v>106854378.59000002</v>
      </c>
      <c r="H223" s="89">
        <f t="shared" si="181"/>
        <v>8281368.9300000072</v>
      </c>
      <c r="I223" s="89">
        <f t="shared" ref="I223" si="182">I224+I230+I227+I231+I225+I226+I234+I235</f>
        <v>98573009.660000011</v>
      </c>
    </row>
    <row r="224" spans="1:9" x14ac:dyDescent="0.3">
      <c r="A224" s="22"/>
      <c r="B224" s="23" t="s">
        <v>336</v>
      </c>
      <c r="C224" s="89"/>
      <c r="D224" s="90">
        <v>120143930</v>
      </c>
      <c r="E224" s="90">
        <v>114663500</v>
      </c>
      <c r="F224" s="90">
        <v>114663500</v>
      </c>
      <c r="G224" s="45">
        <v>105815045.93000001</v>
      </c>
      <c r="H224" s="45">
        <f t="shared" ref="H224:H226" si="183">G224-I224</f>
        <v>8009635.9300000072</v>
      </c>
      <c r="I224" s="45">
        <v>97805410</v>
      </c>
    </row>
    <row r="225" spans="1:9" ht="30" x14ac:dyDescent="0.3">
      <c r="A225" s="22"/>
      <c r="B225" s="23" t="s">
        <v>495</v>
      </c>
      <c r="C225" s="89"/>
      <c r="D225" s="90"/>
      <c r="E225" s="90"/>
      <c r="F225" s="90"/>
      <c r="G225" s="45"/>
      <c r="H225" s="45"/>
      <c r="I225" s="45"/>
    </row>
    <row r="226" spans="1:9" ht="60" x14ac:dyDescent="0.3">
      <c r="A226" s="22"/>
      <c r="B226" s="23" t="s">
        <v>509</v>
      </c>
      <c r="C226" s="89"/>
      <c r="D226" s="90">
        <v>770</v>
      </c>
      <c r="E226" s="90">
        <v>770</v>
      </c>
      <c r="F226" s="90">
        <v>770</v>
      </c>
      <c r="G226" s="45">
        <v>764.48</v>
      </c>
      <c r="H226" s="45">
        <f t="shared" si="183"/>
        <v>0</v>
      </c>
      <c r="I226" s="45">
        <v>764.48</v>
      </c>
    </row>
    <row r="227" spans="1:9" ht="45" x14ac:dyDescent="0.3">
      <c r="A227" s="22"/>
      <c r="B227" s="23" t="s">
        <v>400</v>
      </c>
      <c r="C227" s="89">
        <f>C228+C229</f>
        <v>0</v>
      </c>
      <c r="D227" s="89">
        <f t="shared" ref="D227:H227" si="184">D228+D229</f>
        <v>0</v>
      </c>
      <c r="E227" s="89">
        <f t="shared" si="184"/>
        <v>0</v>
      </c>
      <c r="F227" s="89">
        <f t="shared" si="184"/>
        <v>0</v>
      </c>
      <c r="G227" s="89">
        <f t="shared" si="184"/>
        <v>0</v>
      </c>
      <c r="H227" s="89">
        <f t="shared" si="184"/>
        <v>0</v>
      </c>
      <c r="I227" s="89">
        <f t="shared" ref="I227" si="185">I228+I229</f>
        <v>0</v>
      </c>
    </row>
    <row r="228" spans="1:9" x14ac:dyDescent="0.3">
      <c r="A228" s="22"/>
      <c r="B228" s="23" t="s">
        <v>511</v>
      </c>
      <c r="C228" s="89"/>
      <c r="D228" s="90"/>
      <c r="E228" s="90"/>
      <c r="F228" s="90"/>
      <c r="G228" s="45"/>
      <c r="H228" s="45"/>
      <c r="I228" s="45"/>
    </row>
    <row r="229" spans="1:9" ht="60" x14ac:dyDescent="0.3">
      <c r="A229" s="22"/>
      <c r="B229" s="23" t="s">
        <v>509</v>
      </c>
      <c r="C229" s="89"/>
      <c r="D229" s="90"/>
      <c r="E229" s="90"/>
      <c r="F229" s="90"/>
      <c r="G229" s="45"/>
      <c r="H229" s="45"/>
      <c r="I229" s="45"/>
    </row>
    <row r="230" spans="1:9" ht="30" x14ac:dyDescent="0.3">
      <c r="A230" s="22"/>
      <c r="B230" s="23" t="s">
        <v>401</v>
      </c>
      <c r="C230" s="89"/>
      <c r="D230" s="90"/>
      <c r="E230" s="90"/>
      <c r="F230" s="90"/>
      <c r="G230" s="96"/>
      <c r="H230" s="96"/>
      <c r="I230" s="96"/>
    </row>
    <row r="231" spans="1:9" x14ac:dyDescent="0.3">
      <c r="A231" s="22"/>
      <c r="B231" s="47" t="s">
        <v>403</v>
      </c>
      <c r="C231" s="89">
        <f>C232+C233</f>
        <v>0</v>
      </c>
      <c r="D231" s="89">
        <f t="shared" ref="D231:H231" si="186">D232+D233</f>
        <v>0</v>
      </c>
      <c r="E231" s="89">
        <f t="shared" si="186"/>
        <v>0</v>
      </c>
      <c r="F231" s="89">
        <f t="shared" si="186"/>
        <v>0</v>
      </c>
      <c r="G231" s="89">
        <f t="shared" si="186"/>
        <v>0</v>
      </c>
      <c r="H231" s="89">
        <f t="shared" si="186"/>
        <v>0</v>
      </c>
      <c r="I231" s="89">
        <f t="shared" ref="I231" si="187">I232+I233</f>
        <v>0</v>
      </c>
    </row>
    <row r="232" spans="1:9" x14ac:dyDescent="0.3">
      <c r="A232" s="22"/>
      <c r="B232" s="47" t="s">
        <v>511</v>
      </c>
      <c r="C232" s="89"/>
      <c r="D232" s="90"/>
      <c r="E232" s="90"/>
      <c r="F232" s="90"/>
      <c r="G232" s="45"/>
      <c r="H232" s="45"/>
      <c r="I232" s="45"/>
    </row>
    <row r="233" spans="1:9" ht="60" x14ac:dyDescent="0.3">
      <c r="A233" s="22"/>
      <c r="B233" s="47" t="s">
        <v>509</v>
      </c>
      <c r="C233" s="89"/>
      <c r="D233" s="90"/>
      <c r="E233" s="90"/>
      <c r="F233" s="90"/>
      <c r="G233" s="45"/>
      <c r="H233" s="45"/>
      <c r="I233" s="45"/>
    </row>
    <row r="234" spans="1:9" ht="30" x14ac:dyDescent="0.3">
      <c r="A234" s="22"/>
      <c r="B234" s="47" t="s">
        <v>514</v>
      </c>
      <c r="C234" s="89"/>
      <c r="D234" s="90"/>
      <c r="E234" s="90"/>
      <c r="F234" s="90"/>
      <c r="G234" s="45"/>
      <c r="H234" s="45"/>
      <c r="I234" s="45"/>
    </row>
    <row r="235" spans="1:9" x14ac:dyDescent="0.3">
      <c r="A235" s="22"/>
      <c r="B235" s="47" t="s">
        <v>517</v>
      </c>
      <c r="C235" s="89"/>
      <c r="D235" s="90">
        <v>2025380</v>
      </c>
      <c r="E235" s="90">
        <v>1745850</v>
      </c>
      <c r="F235" s="90">
        <v>1745850</v>
      </c>
      <c r="G235" s="45">
        <v>1038568.18</v>
      </c>
      <c r="H235" s="45">
        <f t="shared" ref="H235:H236" si="188">G235-I235</f>
        <v>271733</v>
      </c>
      <c r="I235" s="45">
        <v>766835.18</v>
      </c>
    </row>
    <row r="236" spans="1:9" x14ac:dyDescent="0.3">
      <c r="A236" s="22"/>
      <c r="B236" s="24" t="s">
        <v>328</v>
      </c>
      <c r="C236" s="89"/>
      <c r="D236" s="90"/>
      <c r="E236" s="90"/>
      <c r="F236" s="90"/>
      <c r="G236" s="45">
        <v>-87030.7</v>
      </c>
      <c r="H236" s="45">
        <f t="shared" si="188"/>
        <v>-3232.1999999999971</v>
      </c>
      <c r="I236" s="45">
        <v>-83798.5</v>
      </c>
    </row>
    <row r="237" spans="1:9" ht="16.5" customHeight="1" x14ac:dyDescent="0.3">
      <c r="A237" s="22" t="s">
        <v>413</v>
      </c>
      <c r="B237" s="20" t="s">
        <v>404</v>
      </c>
      <c r="C237" s="89">
        <f>C238+C239+C240+C241</f>
        <v>0</v>
      </c>
      <c r="D237" s="89">
        <f t="shared" ref="D237:H237" si="189">D238+D239+D240+D241</f>
        <v>0</v>
      </c>
      <c r="E237" s="89">
        <f t="shared" si="189"/>
        <v>0</v>
      </c>
      <c r="F237" s="89">
        <f t="shared" si="189"/>
        <v>0</v>
      </c>
      <c r="G237" s="89">
        <f t="shared" si="189"/>
        <v>0</v>
      </c>
      <c r="H237" s="89">
        <f t="shared" si="189"/>
        <v>0</v>
      </c>
      <c r="I237" s="89">
        <f t="shared" ref="I237" si="190">I238+I239+I240+I241</f>
        <v>0</v>
      </c>
    </row>
    <row r="238" spans="1:9" ht="16.5" customHeight="1" x14ac:dyDescent="0.3">
      <c r="A238" s="22"/>
      <c r="B238" s="23" t="s">
        <v>336</v>
      </c>
      <c r="C238" s="89"/>
      <c r="D238" s="90"/>
      <c r="E238" s="90"/>
      <c r="F238" s="90"/>
      <c r="G238" s="45"/>
      <c r="H238" s="45"/>
      <c r="I238" s="45"/>
    </row>
    <row r="239" spans="1:9" ht="16.5" customHeight="1" x14ac:dyDescent="0.3">
      <c r="A239" s="22"/>
      <c r="B239" s="48" t="s">
        <v>406</v>
      </c>
      <c r="C239" s="89"/>
      <c r="D239" s="90"/>
      <c r="E239" s="90"/>
      <c r="F239" s="90"/>
      <c r="G239" s="45"/>
      <c r="H239" s="45"/>
      <c r="I239" s="45"/>
    </row>
    <row r="240" spans="1:9" ht="60" x14ac:dyDescent="0.3">
      <c r="A240" s="22"/>
      <c r="B240" s="48" t="s">
        <v>509</v>
      </c>
      <c r="C240" s="89"/>
      <c r="D240" s="90"/>
      <c r="E240" s="90"/>
      <c r="F240" s="90"/>
      <c r="G240" s="45"/>
      <c r="H240" s="45"/>
      <c r="I240" s="45"/>
    </row>
    <row r="241" spans="1:9" x14ac:dyDescent="0.3">
      <c r="A241" s="22"/>
      <c r="B241" s="48" t="s">
        <v>517</v>
      </c>
      <c r="C241" s="89"/>
      <c r="D241" s="90"/>
      <c r="E241" s="90"/>
      <c r="F241" s="90"/>
      <c r="G241" s="45"/>
      <c r="H241" s="45"/>
      <c r="I241" s="45"/>
    </row>
    <row r="242" spans="1:9" ht="16.5" customHeight="1" x14ac:dyDescent="0.3">
      <c r="A242" s="22"/>
      <c r="B242" s="24" t="s">
        <v>328</v>
      </c>
      <c r="C242" s="89"/>
      <c r="D242" s="90"/>
      <c r="E242" s="90"/>
      <c r="F242" s="90"/>
      <c r="G242" s="45"/>
      <c r="H242" s="45"/>
      <c r="I242" s="45"/>
    </row>
    <row r="243" spans="1:9" ht="16.5" customHeight="1" x14ac:dyDescent="0.3">
      <c r="A243" s="17" t="s">
        <v>416</v>
      </c>
      <c r="B243" s="24" t="s">
        <v>408</v>
      </c>
      <c r="C243" s="89"/>
      <c r="D243" s="90">
        <v>115000</v>
      </c>
      <c r="E243" s="90">
        <v>105000</v>
      </c>
      <c r="F243" s="90">
        <v>105000</v>
      </c>
      <c r="G243" s="45">
        <v>93150</v>
      </c>
      <c r="H243" s="45">
        <f t="shared" ref="H243:H246" si="191">G243-I243</f>
        <v>7375</v>
      </c>
      <c r="I243" s="45">
        <v>85775</v>
      </c>
    </row>
    <row r="244" spans="1:9" ht="16.5" customHeight="1" x14ac:dyDescent="0.3">
      <c r="A244" s="17"/>
      <c r="B244" s="24" t="s">
        <v>328</v>
      </c>
      <c r="C244" s="89"/>
      <c r="D244" s="90"/>
      <c r="E244" s="90"/>
      <c r="F244" s="90"/>
      <c r="G244" s="45">
        <v>-1320</v>
      </c>
      <c r="H244" s="45">
        <f t="shared" si="191"/>
        <v>0</v>
      </c>
      <c r="I244" s="45">
        <v>-1320</v>
      </c>
    </row>
    <row r="245" spans="1:9" ht="16.5" customHeight="1" x14ac:dyDescent="0.3">
      <c r="A245" s="17" t="s">
        <v>417</v>
      </c>
      <c r="B245" s="24" t="s">
        <v>410</v>
      </c>
      <c r="C245" s="89"/>
      <c r="D245" s="90">
        <v>9479320</v>
      </c>
      <c r="E245" s="90">
        <v>9479320</v>
      </c>
      <c r="F245" s="90">
        <v>9479320</v>
      </c>
      <c r="G245" s="45">
        <v>9479316.4499999993</v>
      </c>
      <c r="H245" s="45">
        <f t="shared" si="191"/>
        <v>1070822.3699999992</v>
      </c>
      <c r="I245" s="45">
        <v>8408494.0800000001</v>
      </c>
    </row>
    <row r="246" spans="1:9" ht="16.5" customHeight="1" x14ac:dyDescent="0.3">
      <c r="A246" s="17"/>
      <c r="B246" s="24" t="s">
        <v>328</v>
      </c>
      <c r="C246" s="89"/>
      <c r="D246" s="90"/>
      <c r="E246" s="90"/>
      <c r="F246" s="90"/>
      <c r="G246" s="45">
        <v>-96560.6</v>
      </c>
      <c r="H246" s="45">
        <f t="shared" si="191"/>
        <v>0</v>
      </c>
      <c r="I246" s="45">
        <v>-96560.6</v>
      </c>
    </row>
    <row r="247" spans="1:9" x14ac:dyDescent="0.3">
      <c r="A247" s="17"/>
      <c r="B247" s="20" t="s">
        <v>411</v>
      </c>
      <c r="C247" s="89">
        <f t="shared" ref="C247:H247" si="192">C88+C106+C140+C168+C172+C176+C187+C193+C198+C211+C217+C221+C236+C242+C244+C246</f>
        <v>0</v>
      </c>
      <c r="D247" s="89">
        <f t="shared" si="192"/>
        <v>0</v>
      </c>
      <c r="E247" s="89">
        <f t="shared" si="192"/>
        <v>0</v>
      </c>
      <c r="F247" s="89">
        <f t="shared" si="192"/>
        <v>0</v>
      </c>
      <c r="G247" s="89">
        <f t="shared" si="192"/>
        <v>-4426119.209999999</v>
      </c>
      <c r="H247" s="89">
        <f t="shared" si="192"/>
        <v>-1662.2699999999986</v>
      </c>
      <c r="I247" s="89">
        <f t="shared" ref="I247" si="193">I88+I106+I140+I168+I172+I176+I187+I193+I198+I211+I217+I221+I236+I242+I244+I246</f>
        <v>-4424456.9399999995</v>
      </c>
    </row>
    <row r="248" spans="1:9" ht="30" x14ac:dyDescent="0.3">
      <c r="A248" s="17" t="s">
        <v>208</v>
      </c>
      <c r="B248" s="20" t="s">
        <v>193</v>
      </c>
      <c r="C248" s="89">
        <f t="shared" ref="C248:I248" si="194">C249</f>
        <v>0</v>
      </c>
      <c r="D248" s="89">
        <f t="shared" si="194"/>
        <v>133959000</v>
      </c>
      <c r="E248" s="89">
        <f t="shared" si="194"/>
        <v>133959000</v>
      </c>
      <c r="F248" s="89">
        <f t="shared" si="194"/>
        <v>133959000</v>
      </c>
      <c r="G248" s="89">
        <f t="shared" si="194"/>
        <v>120502784</v>
      </c>
      <c r="H248" s="89">
        <f t="shared" si="194"/>
        <v>10749628</v>
      </c>
      <c r="I248" s="89">
        <f t="shared" si="194"/>
        <v>109753156</v>
      </c>
    </row>
    <row r="249" spans="1:9" x14ac:dyDescent="0.3">
      <c r="A249" s="17" t="s">
        <v>420</v>
      </c>
      <c r="B249" s="20" t="s">
        <v>412</v>
      </c>
      <c r="C249" s="89">
        <f t="shared" ref="C249:H249" si="195">C250+C260</f>
        <v>0</v>
      </c>
      <c r="D249" s="89">
        <f t="shared" si="195"/>
        <v>133959000</v>
      </c>
      <c r="E249" s="89">
        <f t="shared" si="195"/>
        <v>133959000</v>
      </c>
      <c r="F249" s="89">
        <f t="shared" si="195"/>
        <v>133959000</v>
      </c>
      <c r="G249" s="89">
        <f t="shared" si="195"/>
        <v>120502784</v>
      </c>
      <c r="H249" s="89">
        <f t="shared" si="195"/>
        <v>10749628</v>
      </c>
      <c r="I249" s="89">
        <f t="shared" ref="I249" si="196">I250+I260</f>
        <v>109753156</v>
      </c>
    </row>
    <row r="250" spans="1:9" ht="30" x14ac:dyDescent="0.3">
      <c r="A250" s="17" t="s">
        <v>422</v>
      </c>
      <c r="B250" s="20" t="s">
        <v>414</v>
      </c>
      <c r="C250" s="89">
        <f>C251+C254+C252+C253+C258+C259</f>
        <v>0</v>
      </c>
      <c r="D250" s="89">
        <f t="shared" ref="D250:H250" si="197">D251+D254+D252+D253+D258+D259</f>
        <v>133959000</v>
      </c>
      <c r="E250" s="89">
        <f t="shared" si="197"/>
        <v>133959000</v>
      </c>
      <c r="F250" s="89">
        <f t="shared" si="197"/>
        <v>133959000</v>
      </c>
      <c r="G250" s="89">
        <f t="shared" si="197"/>
        <v>120502784</v>
      </c>
      <c r="H250" s="89">
        <f t="shared" si="197"/>
        <v>10749628</v>
      </c>
      <c r="I250" s="89">
        <f t="shared" ref="I250" si="198">I251+I254+I252+I253+I258+I259</f>
        <v>109753156</v>
      </c>
    </row>
    <row r="251" spans="1:9" ht="30" x14ac:dyDescent="0.3">
      <c r="A251" s="17"/>
      <c r="B251" s="24" t="s">
        <v>483</v>
      </c>
      <c r="C251" s="89"/>
      <c r="D251" s="90">
        <v>122817000</v>
      </c>
      <c r="E251" s="90">
        <v>122817000</v>
      </c>
      <c r="F251" s="90">
        <v>122817000</v>
      </c>
      <c r="G251" s="89">
        <v>110387403</v>
      </c>
      <c r="H251" s="45">
        <f t="shared" ref="H251:H253" si="199">G251-I251</f>
        <v>9727484</v>
      </c>
      <c r="I251" s="89">
        <v>100659919</v>
      </c>
    </row>
    <row r="252" spans="1:9" ht="30" x14ac:dyDescent="0.3">
      <c r="A252" s="17"/>
      <c r="B252" s="24" t="s">
        <v>484</v>
      </c>
      <c r="C252" s="89"/>
      <c r="D252" s="90">
        <v>721000</v>
      </c>
      <c r="E252" s="90">
        <v>721000</v>
      </c>
      <c r="F252" s="90">
        <v>721000</v>
      </c>
      <c r="G252" s="89">
        <v>661797</v>
      </c>
      <c r="H252" s="45">
        <f t="shared" si="199"/>
        <v>58501</v>
      </c>
      <c r="I252" s="89">
        <v>603296</v>
      </c>
    </row>
    <row r="253" spans="1:9" ht="30" x14ac:dyDescent="0.3">
      <c r="A253" s="17"/>
      <c r="B253" s="24" t="s">
        <v>485</v>
      </c>
      <c r="C253" s="89"/>
      <c r="D253" s="90">
        <v>310000</v>
      </c>
      <c r="E253" s="90">
        <v>310000</v>
      </c>
      <c r="F253" s="90">
        <v>310000</v>
      </c>
      <c r="G253" s="89">
        <v>285400</v>
      </c>
      <c r="H253" s="45">
        <f t="shared" si="199"/>
        <v>24094</v>
      </c>
      <c r="I253" s="89">
        <v>261306</v>
      </c>
    </row>
    <row r="254" spans="1:9" ht="45" x14ac:dyDescent="0.3">
      <c r="A254" s="17"/>
      <c r="B254" s="102" t="s">
        <v>486</v>
      </c>
      <c r="C254" s="89">
        <f>C255+C256+C257</f>
        <v>0</v>
      </c>
      <c r="D254" s="89">
        <f t="shared" ref="D254:H254" si="200">D255+D256+D257</f>
        <v>10045000</v>
      </c>
      <c r="E254" s="89">
        <f t="shared" si="200"/>
        <v>10045000</v>
      </c>
      <c r="F254" s="89">
        <f t="shared" si="200"/>
        <v>10045000</v>
      </c>
      <c r="G254" s="89">
        <f t="shared" si="200"/>
        <v>9102834</v>
      </c>
      <c r="H254" s="89">
        <f t="shared" si="200"/>
        <v>939549</v>
      </c>
      <c r="I254" s="89">
        <f t="shared" ref="I254" si="201">I255+I256+I257</f>
        <v>8163285</v>
      </c>
    </row>
    <row r="255" spans="1:9" ht="75" x14ac:dyDescent="0.3">
      <c r="A255" s="17"/>
      <c r="B255" s="24" t="s">
        <v>415</v>
      </c>
      <c r="C255" s="89"/>
      <c r="D255" s="90">
        <v>4536000</v>
      </c>
      <c r="E255" s="90">
        <v>4536000</v>
      </c>
      <c r="F255" s="90">
        <v>4536000</v>
      </c>
      <c r="G255" s="89">
        <v>4153909</v>
      </c>
      <c r="H255" s="45">
        <f t="shared" ref="H255:H257" si="202">G255-I255</f>
        <v>380774</v>
      </c>
      <c r="I255" s="89">
        <v>3773135</v>
      </c>
    </row>
    <row r="256" spans="1:9" ht="75" x14ac:dyDescent="0.3">
      <c r="A256" s="17"/>
      <c r="B256" s="24" t="s">
        <v>507</v>
      </c>
      <c r="C256" s="89"/>
      <c r="D256" s="90">
        <v>3798000</v>
      </c>
      <c r="E256" s="90">
        <v>3798000</v>
      </c>
      <c r="F256" s="90">
        <v>3798000</v>
      </c>
      <c r="G256" s="89">
        <v>3489540</v>
      </c>
      <c r="H256" s="45">
        <f t="shared" si="202"/>
        <v>307002</v>
      </c>
      <c r="I256" s="89">
        <v>3182538</v>
      </c>
    </row>
    <row r="257" spans="1:9" ht="60" x14ac:dyDescent="0.3">
      <c r="A257" s="17"/>
      <c r="B257" s="24" t="s">
        <v>506</v>
      </c>
      <c r="C257" s="89"/>
      <c r="D257" s="90">
        <v>1711000</v>
      </c>
      <c r="E257" s="90">
        <v>1711000</v>
      </c>
      <c r="F257" s="90">
        <v>1711000</v>
      </c>
      <c r="G257" s="89">
        <v>1459385</v>
      </c>
      <c r="H257" s="45">
        <f t="shared" si="202"/>
        <v>251773</v>
      </c>
      <c r="I257" s="89">
        <v>1207612</v>
      </c>
    </row>
    <row r="258" spans="1:9" ht="45" x14ac:dyDescent="0.3">
      <c r="A258" s="17"/>
      <c r="B258" s="24" t="s">
        <v>487</v>
      </c>
      <c r="C258" s="89"/>
      <c r="D258" s="90"/>
      <c r="E258" s="90"/>
      <c r="F258" s="90"/>
      <c r="G258" s="89"/>
      <c r="H258" s="89"/>
      <c r="I258" s="89"/>
    </row>
    <row r="259" spans="1:9" ht="45" x14ac:dyDescent="0.3">
      <c r="A259" s="17"/>
      <c r="B259" s="24" t="s">
        <v>504</v>
      </c>
      <c r="C259" s="89"/>
      <c r="D259" s="90">
        <v>66000</v>
      </c>
      <c r="E259" s="90">
        <v>66000</v>
      </c>
      <c r="F259" s="90">
        <v>66000</v>
      </c>
      <c r="G259" s="89">
        <v>65350</v>
      </c>
      <c r="H259" s="45">
        <f t="shared" ref="H259" si="203">G259-I259</f>
        <v>0</v>
      </c>
      <c r="I259" s="89">
        <v>65350</v>
      </c>
    </row>
    <row r="260" spans="1:9" x14ac:dyDescent="0.3">
      <c r="A260" s="17" t="s">
        <v>428</v>
      </c>
      <c r="B260" s="20" t="s">
        <v>488</v>
      </c>
      <c r="C260" s="89">
        <f>C261+C262</f>
        <v>0</v>
      </c>
      <c r="D260" s="89">
        <f t="shared" ref="D260:H260" si="204">D261+D262</f>
        <v>0</v>
      </c>
      <c r="E260" s="89">
        <f t="shared" si="204"/>
        <v>0</v>
      </c>
      <c r="F260" s="89">
        <f t="shared" si="204"/>
        <v>0</v>
      </c>
      <c r="G260" s="89">
        <f t="shared" si="204"/>
        <v>0</v>
      </c>
      <c r="H260" s="89">
        <f t="shared" si="204"/>
        <v>0</v>
      </c>
      <c r="I260" s="89">
        <f t="shared" ref="I260" si="205">I261+I262</f>
        <v>0</v>
      </c>
    </row>
    <row r="261" spans="1:9" ht="45" x14ac:dyDescent="0.3">
      <c r="A261" s="17"/>
      <c r="B261" s="24" t="s">
        <v>489</v>
      </c>
      <c r="C261" s="89"/>
      <c r="D261" s="90"/>
      <c r="E261" s="90"/>
      <c r="F261" s="90"/>
      <c r="G261" s="89"/>
      <c r="H261" s="89"/>
      <c r="I261" s="89"/>
    </row>
    <row r="262" spans="1:9" ht="30" x14ac:dyDescent="0.3">
      <c r="A262" s="17"/>
      <c r="B262" s="24" t="s">
        <v>490</v>
      </c>
      <c r="C262" s="89"/>
      <c r="D262" s="90"/>
      <c r="E262" s="90"/>
      <c r="F262" s="90"/>
      <c r="G262" s="89"/>
      <c r="H262" s="89"/>
      <c r="I262" s="89"/>
    </row>
    <row r="263" spans="1:9" x14ac:dyDescent="0.3">
      <c r="A263" s="17" t="s">
        <v>430</v>
      </c>
      <c r="B263" s="49" t="s">
        <v>418</v>
      </c>
      <c r="C263" s="93">
        <f>+C264</f>
        <v>0</v>
      </c>
      <c r="D263" s="93">
        <f t="shared" ref="D263:I265" si="206">+D264</f>
        <v>21901270</v>
      </c>
      <c r="E263" s="93">
        <f t="shared" si="206"/>
        <v>21901270</v>
      </c>
      <c r="F263" s="93">
        <f t="shared" si="206"/>
        <v>21901270</v>
      </c>
      <c r="G263" s="93">
        <f t="shared" si="206"/>
        <v>20720676.379999999</v>
      </c>
      <c r="H263" s="93">
        <f t="shared" si="206"/>
        <v>2099766</v>
      </c>
      <c r="I263" s="93">
        <f t="shared" si="206"/>
        <v>18620910.379999999</v>
      </c>
    </row>
    <row r="264" spans="1:9" ht="16.5" customHeight="1" x14ac:dyDescent="0.3">
      <c r="A264" s="17" t="s">
        <v>432</v>
      </c>
      <c r="B264" s="49" t="s">
        <v>189</v>
      </c>
      <c r="C264" s="93">
        <f>+C265</f>
        <v>0</v>
      </c>
      <c r="D264" s="93">
        <f t="shared" si="206"/>
        <v>21901270</v>
      </c>
      <c r="E264" s="93">
        <f t="shared" si="206"/>
        <v>21901270</v>
      </c>
      <c r="F264" s="93">
        <f t="shared" si="206"/>
        <v>21901270</v>
      </c>
      <c r="G264" s="93">
        <f t="shared" si="206"/>
        <v>20720676.379999999</v>
      </c>
      <c r="H264" s="93">
        <f t="shared" si="206"/>
        <v>2099766</v>
      </c>
      <c r="I264" s="93">
        <f t="shared" si="206"/>
        <v>18620910.379999999</v>
      </c>
    </row>
    <row r="265" spans="1:9" ht="16.5" customHeight="1" x14ac:dyDescent="0.3">
      <c r="A265" s="17" t="s">
        <v>434</v>
      </c>
      <c r="B265" s="20" t="s">
        <v>419</v>
      </c>
      <c r="C265" s="93">
        <f>+C266</f>
        <v>0</v>
      </c>
      <c r="D265" s="93">
        <f t="shared" si="206"/>
        <v>21901270</v>
      </c>
      <c r="E265" s="93">
        <f t="shared" si="206"/>
        <v>21901270</v>
      </c>
      <c r="F265" s="93">
        <f t="shared" si="206"/>
        <v>21901270</v>
      </c>
      <c r="G265" s="93">
        <f t="shared" si="206"/>
        <v>20720676.379999999</v>
      </c>
      <c r="H265" s="93">
        <f t="shared" si="206"/>
        <v>2099766</v>
      </c>
      <c r="I265" s="93">
        <f t="shared" si="206"/>
        <v>18620910.379999999</v>
      </c>
    </row>
    <row r="266" spans="1:9" ht="16.5" customHeight="1" x14ac:dyDescent="0.3">
      <c r="A266" s="22" t="s">
        <v>436</v>
      </c>
      <c r="B266" s="49" t="s">
        <v>421</v>
      </c>
      <c r="C266" s="88">
        <f t="shared" ref="C266:I266" si="207">C267</f>
        <v>0</v>
      </c>
      <c r="D266" s="88">
        <f t="shared" si="207"/>
        <v>21901270</v>
      </c>
      <c r="E266" s="88">
        <f t="shared" si="207"/>
        <v>21901270</v>
      </c>
      <c r="F266" s="88">
        <f t="shared" si="207"/>
        <v>21901270</v>
      </c>
      <c r="G266" s="88">
        <f t="shared" si="207"/>
        <v>20720676.379999999</v>
      </c>
      <c r="H266" s="88">
        <f t="shared" si="207"/>
        <v>2099766</v>
      </c>
      <c r="I266" s="88">
        <f t="shared" si="207"/>
        <v>18620910.379999999</v>
      </c>
    </row>
    <row r="267" spans="1:9" ht="16.5" customHeight="1" x14ac:dyDescent="0.3">
      <c r="A267" s="22" t="s">
        <v>438</v>
      </c>
      <c r="B267" s="49" t="s">
        <v>423</v>
      </c>
      <c r="C267" s="88">
        <f t="shared" ref="C267:H267" si="208">C269+C270+C271</f>
        <v>0</v>
      </c>
      <c r="D267" s="88">
        <f t="shared" si="208"/>
        <v>21901270</v>
      </c>
      <c r="E267" s="88">
        <f t="shared" si="208"/>
        <v>21901270</v>
      </c>
      <c r="F267" s="88">
        <f t="shared" si="208"/>
        <v>21901270</v>
      </c>
      <c r="G267" s="88">
        <f t="shared" si="208"/>
        <v>20720676.379999999</v>
      </c>
      <c r="H267" s="88">
        <f t="shared" si="208"/>
        <v>2099766</v>
      </c>
      <c r="I267" s="88">
        <f t="shared" ref="I267" si="209">I269+I270+I271</f>
        <v>18620910.379999999</v>
      </c>
    </row>
    <row r="268" spans="1:9" ht="16.5" customHeight="1" x14ac:dyDescent="0.3">
      <c r="A268" s="17" t="s">
        <v>440</v>
      </c>
      <c r="B268" s="49" t="s">
        <v>424</v>
      </c>
      <c r="C268" s="88">
        <f t="shared" ref="C268:I268" si="210">C269</f>
        <v>0</v>
      </c>
      <c r="D268" s="88">
        <f t="shared" si="210"/>
        <v>15451290</v>
      </c>
      <c r="E268" s="88">
        <f t="shared" si="210"/>
        <v>15451290</v>
      </c>
      <c r="F268" s="88">
        <f t="shared" si="210"/>
        <v>15451290</v>
      </c>
      <c r="G268" s="88">
        <f t="shared" si="210"/>
        <v>14640349</v>
      </c>
      <c r="H268" s="88">
        <f t="shared" si="210"/>
        <v>1349693</v>
      </c>
      <c r="I268" s="88">
        <f t="shared" si="210"/>
        <v>13290656</v>
      </c>
    </row>
    <row r="269" spans="1:9" ht="16.5" customHeight="1" x14ac:dyDescent="0.3">
      <c r="A269" s="22" t="s">
        <v>442</v>
      </c>
      <c r="B269" s="50" t="s">
        <v>425</v>
      </c>
      <c r="C269" s="89"/>
      <c r="D269" s="90">
        <v>15451290</v>
      </c>
      <c r="E269" s="90">
        <v>15451290</v>
      </c>
      <c r="F269" s="90">
        <v>15451290</v>
      </c>
      <c r="G269" s="45">
        <v>14640349</v>
      </c>
      <c r="H269" s="45">
        <f t="shared" ref="H269:H270" si="211">G269-I269</f>
        <v>1349693</v>
      </c>
      <c r="I269" s="45">
        <v>13290656</v>
      </c>
    </row>
    <row r="270" spans="1:9" ht="16.5" customHeight="1" x14ac:dyDescent="0.3">
      <c r="A270" s="22" t="s">
        <v>443</v>
      </c>
      <c r="B270" s="50" t="s">
        <v>426</v>
      </c>
      <c r="C270" s="89"/>
      <c r="D270" s="90">
        <v>6449980</v>
      </c>
      <c r="E270" s="90">
        <v>6449980</v>
      </c>
      <c r="F270" s="90">
        <v>6449980</v>
      </c>
      <c r="G270" s="45">
        <v>6130136</v>
      </c>
      <c r="H270" s="45">
        <f t="shared" si="211"/>
        <v>750073</v>
      </c>
      <c r="I270" s="45">
        <v>5380063</v>
      </c>
    </row>
    <row r="271" spans="1:9" ht="16.5" customHeight="1" x14ac:dyDescent="0.3">
      <c r="A271" s="22"/>
      <c r="B271" s="28" t="s">
        <v>427</v>
      </c>
      <c r="C271" s="89"/>
      <c r="D271" s="90"/>
      <c r="E271" s="90"/>
      <c r="F271" s="90"/>
      <c r="G271" s="103">
        <v>-49808.62</v>
      </c>
      <c r="H271" s="45">
        <v>0</v>
      </c>
      <c r="I271" s="103">
        <v>-49808.62</v>
      </c>
    </row>
    <row r="272" spans="1:9" ht="30" x14ac:dyDescent="0.3">
      <c r="A272" s="22" t="s">
        <v>211</v>
      </c>
      <c r="B272" s="51" t="s">
        <v>195</v>
      </c>
      <c r="C272" s="86">
        <f t="shared" ref="C272" si="212">C277+C273</f>
        <v>0</v>
      </c>
      <c r="D272" s="86">
        <f t="shared" ref="D272:H272" si="213">D277+D273</f>
        <v>0</v>
      </c>
      <c r="E272" s="86">
        <f t="shared" si="213"/>
        <v>0</v>
      </c>
      <c r="F272" s="86">
        <f t="shared" si="213"/>
        <v>0</v>
      </c>
      <c r="G272" s="86">
        <f t="shared" si="213"/>
        <v>0</v>
      </c>
      <c r="H272" s="86">
        <f t="shared" si="213"/>
        <v>0</v>
      </c>
      <c r="I272" s="86">
        <f t="shared" ref="I272" si="214">I277+I273</f>
        <v>0</v>
      </c>
    </row>
    <row r="273" spans="1:9" x14ac:dyDescent="0.3">
      <c r="A273" s="22" t="s">
        <v>445</v>
      </c>
      <c r="B273" s="51" t="s">
        <v>429</v>
      </c>
      <c r="C273" s="86">
        <f t="shared" ref="C273" si="215">C274+C275+C276</f>
        <v>0</v>
      </c>
      <c r="D273" s="86">
        <f t="shared" ref="D273:H273" si="216">D274+D275+D276</f>
        <v>0</v>
      </c>
      <c r="E273" s="86">
        <f t="shared" si="216"/>
        <v>0</v>
      </c>
      <c r="F273" s="86">
        <f t="shared" si="216"/>
        <v>0</v>
      </c>
      <c r="G273" s="86">
        <f t="shared" si="216"/>
        <v>0</v>
      </c>
      <c r="H273" s="86">
        <f t="shared" si="216"/>
        <v>0</v>
      </c>
      <c r="I273" s="86">
        <f t="shared" ref="I273" si="217">I274+I275+I276</f>
        <v>0</v>
      </c>
    </row>
    <row r="274" spans="1:9" x14ac:dyDescent="0.3">
      <c r="A274" s="22" t="s">
        <v>446</v>
      </c>
      <c r="B274" s="51" t="s">
        <v>431</v>
      </c>
      <c r="C274" s="86"/>
      <c r="D274" s="90"/>
      <c r="E274" s="90"/>
      <c r="F274" s="90"/>
      <c r="G274" s="86"/>
      <c r="H274" s="86"/>
      <c r="I274" s="86"/>
    </row>
    <row r="275" spans="1:9" x14ac:dyDescent="0.3">
      <c r="A275" s="22" t="s">
        <v>447</v>
      </c>
      <c r="B275" s="51" t="s">
        <v>433</v>
      </c>
      <c r="C275" s="86"/>
      <c r="D275" s="90"/>
      <c r="E275" s="90"/>
      <c r="F275" s="90"/>
      <c r="G275" s="86"/>
      <c r="H275" s="86"/>
      <c r="I275" s="86"/>
    </row>
    <row r="276" spans="1:9" x14ac:dyDescent="0.3">
      <c r="A276" s="22" t="s">
        <v>448</v>
      </c>
      <c r="B276" s="51" t="s">
        <v>435</v>
      </c>
      <c r="C276" s="86"/>
      <c r="D276" s="90"/>
      <c r="E276" s="90"/>
      <c r="F276" s="90"/>
      <c r="G276" s="86"/>
      <c r="H276" s="86"/>
      <c r="I276" s="86"/>
    </row>
    <row r="277" spans="1:9" x14ac:dyDescent="0.3">
      <c r="A277" s="22" t="s">
        <v>449</v>
      </c>
      <c r="B277" s="51" t="s">
        <v>437</v>
      </c>
      <c r="C277" s="86">
        <f t="shared" ref="C277:H277" si="218">C278+C279+C280</f>
        <v>0</v>
      </c>
      <c r="D277" s="86">
        <f t="shared" si="218"/>
        <v>0</v>
      </c>
      <c r="E277" s="86">
        <f t="shared" si="218"/>
        <v>0</v>
      </c>
      <c r="F277" s="86">
        <f t="shared" si="218"/>
        <v>0</v>
      </c>
      <c r="G277" s="86">
        <f t="shared" si="218"/>
        <v>0</v>
      </c>
      <c r="H277" s="86">
        <f t="shared" si="218"/>
        <v>0</v>
      </c>
      <c r="I277" s="86">
        <f t="shared" ref="I277" si="219">I278+I279+I280</f>
        <v>0</v>
      </c>
    </row>
    <row r="278" spans="1:9" x14ac:dyDescent="0.3">
      <c r="A278" s="22" t="s">
        <v>450</v>
      </c>
      <c r="B278" s="52" t="s">
        <v>439</v>
      </c>
      <c r="C278" s="45"/>
      <c r="D278" s="90"/>
      <c r="E278" s="90"/>
      <c r="F278" s="90"/>
      <c r="G278" s="45"/>
      <c r="H278" s="45"/>
      <c r="I278" s="45"/>
    </row>
    <row r="279" spans="1:9" x14ac:dyDescent="0.3">
      <c r="A279" s="22" t="s">
        <v>452</v>
      </c>
      <c r="B279" s="52" t="s">
        <v>441</v>
      </c>
      <c r="C279" s="45"/>
      <c r="D279" s="90"/>
      <c r="E279" s="90"/>
      <c r="F279" s="90"/>
      <c r="G279" s="45"/>
      <c r="H279" s="45"/>
      <c r="I279" s="45"/>
    </row>
    <row r="280" spans="1:9" x14ac:dyDescent="0.3">
      <c r="A280" s="22" t="s">
        <v>454</v>
      </c>
      <c r="B280" s="52" t="s">
        <v>435</v>
      </c>
      <c r="C280" s="45"/>
      <c r="D280" s="90"/>
      <c r="E280" s="90"/>
      <c r="F280" s="90"/>
      <c r="G280" s="45"/>
      <c r="H280" s="45"/>
      <c r="I280" s="45"/>
    </row>
    <row r="281" spans="1:9" x14ac:dyDescent="0.3">
      <c r="A281" s="22" t="s">
        <v>455</v>
      </c>
      <c r="B281" s="51" t="s">
        <v>444</v>
      </c>
      <c r="C281" s="86">
        <f>C282</f>
        <v>0</v>
      </c>
      <c r="D281" s="86">
        <f t="shared" ref="D281:I282" si="220">D282</f>
        <v>0</v>
      </c>
      <c r="E281" s="86">
        <f t="shared" si="220"/>
        <v>0</v>
      </c>
      <c r="F281" s="86">
        <f t="shared" si="220"/>
        <v>0</v>
      </c>
      <c r="G281" s="86">
        <f t="shared" si="220"/>
        <v>0</v>
      </c>
      <c r="H281" s="86">
        <f t="shared" si="220"/>
        <v>0</v>
      </c>
      <c r="I281" s="86">
        <f t="shared" si="220"/>
        <v>0</v>
      </c>
    </row>
    <row r="282" spans="1:9" x14ac:dyDescent="0.3">
      <c r="A282" s="22" t="s">
        <v>456</v>
      </c>
      <c r="B282" s="51" t="s">
        <v>189</v>
      </c>
      <c r="C282" s="86">
        <f>C283</f>
        <v>0</v>
      </c>
      <c r="D282" s="86">
        <f t="shared" si="220"/>
        <v>0</v>
      </c>
      <c r="E282" s="86">
        <f t="shared" si="220"/>
        <v>0</v>
      </c>
      <c r="F282" s="86">
        <f t="shared" si="220"/>
        <v>0</v>
      </c>
      <c r="G282" s="86">
        <f t="shared" si="220"/>
        <v>0</v>
      </c>
      <c r="H282" s="86">
        <f t="shared" si="220"/>
        <v>0</v>
      </c>
      <c r="I282" s="86">
        <f t="shared" si="220"/>
        <v>0</v>
      </c>
    </row>
    <row r="283" spans="1:9" ht="30" x14ac:dyDescent="0.3">
      <c r="A283" s="22" t="s">
        <v>457</v>
      </c>
      <c r="B283" s="51" t="s">
        <v>195</v>
      </c>
      <c r="C283" s="86">
        <f t="shared" ref="C283" si="221">C286</f>
        <v>0</v>
      </c>
      <c r="D283" s="86">
        <f t="shared" ref="D283:H283" si="222">D286</f>
        <v>0</v>
      </c>
      <c r="E283" s="86">
        <f t="shared" si="222"/>
        <v>0</v>
      </c>
      <c r="F283" s="86">
        <f t="shared" si="222"/>
        <v>0</v>
      </c>
      <c r="G283" s="86">
        <f t="shared" si="222"/>
        <v>0</v>
      </c>
      <c r="H283" s="86">
        <f t="shared" si="222"/>
        <v>0</v>
      </c>
      <c r="I283" s="86">
        <f t="shared" ref="I283" si="223">I286</f>
        <v>0</v>
      </c>
    </row>
    <row r="284" spans="1:9" x14ac:dyDescent="0.3">
      <c r="A284" s="22" t="s">
        <v>458</v>
      </c>
      <c r="B284" s="51" t="s">
        <v>206</v>
      </c>
      <c r="C284" s="86">
        <f t="shared" ref="C284:C289" si="224">C285</f>
        <v>0</v>
      </c>
      <c r="D284" s="86">
        <f t="shared" ref="D284:I286" si="225">D285</f>
        <v>0</v>
      </c>
      <c r="E284" s="86">
        <f t="shared" si="225"/>
        <v>0</v>
      </c>
      <c r="F284" s="86">
        <f t="shared" si="225"/>
        <v>0</v>
      </c>
      <c r="G284" s="86">
        <f t="shared" si="225"/>
        <v>0</v>
      </c>
      <c r="H284" s="86">
        <f t="shared" si="225"/>
        <v>0</v>
      </c>
      <c r="I284" s="86">
        <f t="shared" si="225"/>
        <v>0</v>
      </c>
    </row>
    <row r="285" spans="1:9" x14ac:dyDescent="0.3">
      <c r="A285" s="22" t="s">
        <v>459</v>
      </c>
      <c r="B285" s="51" t="s">
        <v>189</v>
      </c>
      <c r="C285" s="86">
        <f t="shared" si="224"/>
        <v>0</v>
      </c>
      <c r="D285" s="86">
        <f t="shared" si="225"/>
        <v>0</v>
      </c>
      <c r="E285" s="86">
        <f t="shared" si="225"/>
        <v>0</v>
      </c>
      <c r="F285" s="86">
        <f t="shared" si="225"/>
        <v>0</v>
      </c>
      <c r="G285" s="86">
        <f t="shared" si="225"/>
        <v>0</v>
      </c>
      <c r="H285" s="86">
        <f t="shared" si="225"/>
        <v>0</v>
      </c>
      <c r="I285" s="86">
        <f t="shared" si="225"/>
        <v>0</v>
      </c>
    </row>
    <row r="286" spans="1:9" ht="30" x14ac:dyDescent="0.3">
      <c r="A286" s="22" t="s">
        <v>460</v>
      </c>
      <c r="B286" s="52" t="s">
        <v>195</v>
      </c>
      <c r="C286" s="86">
        <f t="shared" si="224"/>
        <v>0</v>
      </c>
      <c r="D286" s="86">
        <f t="shared" si="225"/>
        <v>0</v>
      </c>
      <c r="E286" s="86">
        <f t="shared" si="225"/>
        <v>0</v>
      </c>
      <c r="F286" s="86">
        <f t="shared" si="225"/>
        <v>0</v>
      </c>
      <c r="G286" s="86">
        <f t="shared" si="225"/>
        <v>0</v>
      </c>
      <c r="H286" s="86">
        <f t="shared" si="225"/>
        <v>0</v>
      </c>
      <c r="I286" s="86">
        <f t="shared" si="225"/>
        <v>0</v>
      </c>
    </row>
    <row r="287" spans="1:9" x14ac:dyDescent="0.3">
      <c r="A287" s="22" t="s">
        <v>461</v>
      </c>
      <c r="B287" s="51" t="s">
        <v>437</v>
      </c>
      <c r="C287" s="86">
        <f t="shared" si="224"/>
        <v>0</v>
      </c>
      <c r="D287" s="86">
        <f t="shared" ref="D287:I289" si="226">D288</f>
        <v>0</v>
      </c>
      <c r="E287" s="86">
        <f t="shared" si="226"/>
        <v>0</v>
      </c>
      <c r="F287" s="86">
        <f t="shared" si="226"/>
        <v>0</v>
      </c>
      <c r="G287" s="86">
        <f t="shared" si="226"/>
        <v>0</v>
      </c>
      <c r="H287" s="86">
        <f t="shared" si="226"/>
        <v>0</v>
      </c>
      <c r="I287" s="86">
        <f t="shared" si="226"/>
        <v>0</v>
      </c>
    </row>
    <row r="288" spans="1:9" x14ac:dyDescent="0.3">
      <c r="A288" s="22" t="s">
        <v>462</v>
      </c>
      <c r="B288" s="51" t="s">
        <v>441</v>
      </c>
      <c r="C288" s="86">
        <f t="shared" si="224"/>
        <v>0</v>
      </c>
      <c r="D288" s="86">
        <f t="shared" si="226"/>
        <v>0</v>
      </c>
      <c r="E288" s="86">
        <f t="shared" si="226"/>
        <v>0</v>
      </c>
      <c r="F288" s="86">
        <f t="shared" si="226"/>
        <v>0</v>
      </c>
      <c r="G288" s="86">
        <f t="shared" si="226"/>
        <v>0</v>
      </c>
      <c r="H288" s="86">
        <f t="shared" si="226"/>
        <v>0</v>
      </c>
      <c r="I288" s="86">
        <f t="shared" si="226"/>
        <v>0</v>
      </c>
    </row>
    <row r="289" spans="1:9" x14ac:dyDescent="0.3">
      <c r="A289" s="22" t="s">
        <v>463</v>
      </c>
      <c r="B289" s="51" t="s">
        <v>451</v>
      </c>
      <c r="C289" s="86">
        <f t="shared" si="224"/>
        <v>0</v>
      </c>
      <c r="D289" s="86">
        <f t="shared" si="226"/>
        <v>0</v>
      </c>
      <c r="E289" s="86">
        <f t="shared" si="226"/>
        <v>0</v>
      </c>
      <c r="F289" s="86">
        <f t="shared" si="226"/>
        <v>0</v>
      </c>
      <c r="G289" s="86">
        <f t="shared" si="226"/>
        <v>0</v>
      </c>
      <c r="H289" s="86">
        <f t="shared" si="226"/>
        <v>0</v>
      </c>
      <c r="I289" s="86">
        <f t="shared" si="226"/>
        <v>0</v>
      </c>
    </row>
    <row r="290" spans="1:9" x14ac:dyDescent="0.3">
      <c r="A290" s="22" t="s">
        <v>464</v>
      </c>
      <c r="B290" s="52" t="s">
        <v>453</v>
      </c>
      <c r="C290" s="45"/>
      <c r="D290" s="90"/>
      <c r="E290" s="90"/>
      <c r="F290" s="90"/>
      <c r="G290" s="45"/>
      <c r="H290" s="45"/>
    </row>
    <row r="292" spans="1:9" x14ac:dyDescent="0.3">
      <c r="B292" s="109" t="s">
        <v>520</v>
      </c>
      <c r="C292" s="109"/>
      <c r="D292" s="109" t="s">
        <v>521</v>
      </c>
      <c r="E292" s="109"/>
      <c r="F292" s="109"/>
      <c r="G292" s="109" t="s">
        <v>522</v>
      </c>
    </row>
    <row r="293" spans="1:9" x14ac:dyDescent="0.3">
      <c r="B293" s="109" t="s">
        <v>523</v>
      </c>
      <c r="C293" s="109"/>
      <c r="D293" s="109" t="s">
        <v>524</v>
      </c>
      <c r="E293" s="109"/>
      <c r="F293" s="109"/>
      <c r="G293" s="109" t="s">
        <v>525</v>
      </c>
    </row>
  </sheetData>
  <protectedRanges>
    <protectedRange sqref="B2:B3 C1:C3" name="Zonă1_1" securityDescriptor="O:WDG:WDD:(A;;CC;;;WD)"/>
    <protectedRange sqref="G46:G51 G70 G103:G106 H46:H52 G54:H56 G57 H57:H58 H60 H67:H68 H70:H71 H88 H102:H106 H109 H130:H131 H170 H174 H182:H185 H187 H189 H192:H193 H195 H198 H211 H213 H217 H219 H224 H226 H235:H236 H243:H246 H251:H253 H255:H257 H259 H269:H270 G37:G40 H37:H42 I46:I51 I70 I103:I106 I54:I57 G206:I210 I37:I40 G161:I163 G112:I113 G81:I85 G96:I97 G121:I122 G127:I128 G155:I158 G165:I168 G35:I35 G62:I66 G92:I94 G100:I101 G115:I116 G118:I119 G124:I125 G134:I140 G143:I144 G146:I147 G149:I153 G200:I200 G179:I181 G25:I33" name="Zonă3"/>
    <protectedRange sqref="B1" name="Zonă1_1_1_1_1_1" securityDescriptor="O:WDG:WDD:(A;;CC;;;WD)"/>
  </protectedRanges>
  <printOptions horizontalCentered="1"/>
  <pageMargins left="0.74803149606299213" right="0.74803149606299213" top="0.19685039370078741" bottom="0.19685039370078741" header="0.15748031496062992" footer="0.15748031496062992"/>
  <pageSetup scale="5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Adrian BETIU</cp:lastModifiedBy>
  <cp:lastPrinted>2022-10-26T10:00:41Z</cp:lastPrinted>
  <dcterms:created xsi:type="dcterms:W3CDTF">2020-08-07T11:14:11Z</dcterms:created>
  <dcterms:modified xsi:type="dcterms:W3CDTF">2022-12-15T08:09:43Z</dcterms:modified>
</cp:coreProperties>
</file>